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bin" ContentType="application/vnd.openxmlformats-officedocument.oleObject"/>
  <Default Extension="jpeg" ContentType="image/jpeg"/>
  <Default Extension="JPG" ContentType="image/.jpg"/>
  <Default Extension="png" ContentType="image/png"/>
  <Default Extension="wmf" ContentType="image/x-wmf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activeTab="1"/>
  </bookViews>
  <sheets>
    <sheet name="sku" sheetId="2" r:id="rId1"/>
    <sheet name="20251014.01" sheetId="3" r:id="rId2"/>
    <sheet name="入库台账表" sheetId="4" state="hidden" r:id="rId3"/>
    <sheet name="出库台账表" sheetId="5" state="hidden" r:id="rId4"/>
    <sheet name="库存管理台账表" sheetId="6" state="hidden" r:id="rId5"/>
    <sheet name="客户明细数据表" sheetId="7" state="hidden" r:id="rId6"/>
    <sheet name="仓库巡检_总数据" sheetId="8" state="hidden" r:id="rId7"/>
    <sheet name="物流联系方式" sheetId="9" state="hidden" r:id="rId8"/>
    <sheet name="采购记录" sheetId="10" r:id="rId9"/>
  </sheets>
  <definedNames>
    <definedName name="_xlnm.Print_Area" localSheetId="7">物流联系方式!$A$1:$B$49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<sst xmlns="http://schemas.openxmlformats.org/spreadsheetml/2006/main" count="2233" uniqueCount="971">
  <si>
    <t>sku序列</t>
  </si>
  <si>
    <t>品类</t>
  </si>
  <si>
    <t>中文名</t>
  </si>
  <si>
    <t>厂商</t>
  </si>
  <si>
    <t>盒/箱</t>
  </si>
  <si>
    <t>包/盒</t>
  </si>
  <si>
    <t>英文/越文名</t>
  </si>
  <si>
    <t>图片</t>
  </si>
  <si>
    <t>预售时间</t>
  </si>
  <si>
    <t>卡牌</t>
  </si>
  <si>
    <t>小王子与爱丽丝</t>
  </si>
  <si>
    <t>卡盟文创</t>
  </si>
  <si>
    <t>色纸</t>
  </si>
  <si>
    <t>提瓦特工坊·原神水晶色纸</t>
  </si>
  <si>
    <t>提瓦特工坊</t>
  </si>
  <si>
    <t>南卡《魔卡少女樱》</t>
  </si>
  <si>
    <t>南卡</t>
  </si>
  <si>
    <t>撕撕乐</t>
  </si>
  <si>
    <t>奈良社《极昼漫游》美少女战士撕撕乐+异形小卡</t>
  </si>
  <si>
    <t>奈良社</t>
  </si>
  <si>
    <t>柯南洞悉包第五弹</t>
  </si>
  <si>
    <t>卡游</t>
  </si>
  <si>
    <t>礼物</t>
  </si>
  <si>
    <t>夜灯</t>
  </si>
  <si>
    <t>义乌</t>
  </si>
  <si>
    <t>招财猫</t>
  </si>
  <si>
    <t>太阳能招财猫</t>
  </si>
  <si>
    <t>野火文创《月下悸动》 韩漫耽美撕撕乐</t>
  </si>
  <si>
    <t>野火文创</t>
  </si>
  <si>
    <t>悦灵文创 《落花只为君》第三弹</t>
  </si>
  <si>
    <t>悦灵文创</t>
  </si>
  <si>
    <t>《万卡卡文创》鬼灭之刃日轮破晓第一弹</t>
  </si>
  <si>
    <t>万卡卡文创</t>
  </si>
  <si>
    <t>火影忍者·手绘复刻撕撕乐</t>
  </si>
  <si>
    <t>未知</t>
  </si>
  <si>
    <t>京都社 美少女战士 · 第4弹</t>
  </si>
  <si>
    <t>京都社</t>
  </si>
  <si>
    <t>吾羽文创-全亚克力正方形原神色纸</t>
  </si>
  <si>
    <t>吾羽文创</t>
  </si>
  <si>
    <t>卡趣多《童话-千夜绘卷》艺术典藏卡牌</t>
  </si>
  <si>
    <t>卡趣多</t>
  </si>
  <si>
    <t>名侦探柯南-名推理收藏卡-觅影包-第3弹</t>
  </si>
  <si>
    <t>名侦探柯南-名推理收藏卡-觅影包-第2弹</t>
  </si>
  <si>
    <t>《斩神之凡尘神域》典藏版收藏卡</t>
  </si>
  <si>
    <t>集卡社</t>
  </si>
  <si>
    <t>《小蘑菇》流荧版收藏卡-末世深渊</t>
  </si>
  <si>
    <t>卡砖</t>
  </si>
  <si>
    <t>多多文创原神第二弹—神眸再现</t>
  </si>
  <si>
    <t>多多文创</t>
  </si>
  <si>
    <t>世界杯足球2026</t>
  </si>
  <si>
    <t>天官赐福花灯照夜</t>
  </si>
  <si>
    <t>鬼灭之刃纪念钞黄金闪卡</t>
  </si>
  <si>
    <t>淘宝</t>
  </si>
  <si>
    <t>火萤文创【帷幕将倾】俊男唯美撕撕乐</t>
  </si>
  <si>
    <t>火萤文创</t>
  </si>
  <si>
    <t>【Aikaho】鬼灭之刃第四弹 集结 【DS-04 Muster】</t>
  </si>
  <si>
    <t>Aikaho</t>
  </si>
  <si>
    <t>邮票</t>
  </si>
  <si>
    <t>摩斯社×名侦探柯南-摩斯密码系列评级邮票</t>
  </si>
  <si>
    <t>摩斯社</t>
  </si>
  <si>
    <t>绘卷文创-梦境入画【鬼灭之刃系列收藏卡砖】</t>
  </si>
  <si>
    <t>绘卷文创</t>
  </si>
  <si>
    <t>【潮迷文创】名侦探柯南-危险排队-周边创意艺术色纸</t>
  </si>
  <si>
    <t>潮迷文创</t>
  </si>
  <si>
    <t>上上签</t>
  </si>
  <si>
    <t>【行星文创·上上签·命运答案】X全新原神系列上上签</t>
  </si>
  <si>
    <t>行星文创</t>
  </si>
  <si>
    <t>天官赐福动画周年纪念版</t>
  </si>
  <si>
    <t>心焰文创-鬼灭之刃《灼夜焚火》A6 色纸</t>
  </si>
  <si>
    <t>心焰文创</t>
  </si>
  <si>
    <t>卡游柯南揭秘包第2弹</t>
  </si>
  <si>
    <t>漫の森《宫崎骏第三弹·奇幻之旅》</t>
  </si>
  <si>
    <t>漫の森</t>
  </si>
  <si>
    <t>浮梦集 「童境绮梦」艺术家联名收藏卡牌</t>
  </si>
  <si>
    <t>浮梦集</t>
  </si>
  <si>
    <t>三丽鸥家族hello kitty梦境巡礼</t>
  </si>
  <si>
    <t>卡宝</t>
  </si>
  <si>
    <t>三丽鸥家族暖冬</t>
  </si>
  <si>
    <t>【艺画文创】鸣潮撕撕乐</t>
  </si>
  <si>
    <t>艺画文创</t>
  </si>
  <si>
    <t>拓宇文创—崩铁·启航星程 A6 亚克力色纸</t>
  </si>
  <si>
    <t>拓宇文创</t>
  </si>
  <si>
    <t xml:space="preserve">源宇宙崩铁色纸 </t>
  </si>
  <si>
    <t>源宇宙</t>
  </si>
  <si>
    <t>【喵谷】&amp;【一诺终生】墨香三部曲系列色纸【魔道】【天官】【渣反】第二弹</t>
  </si>
  <si>
    <t>喵谷</t>
  </si>
  <si>
    <t>《竹影摇笺》耽美撕撕乐系列</t>
  </si>
  <si>
    <t>万象耽书</t>
  </si>
  <si>
    <t>咒术回战-术士收藏卡-高专篇</t>
  </si>
  <si>
    <t>Mobile Legends: Bang Bang-Collectible Cards-Hand of Destiny-001A-SEA</t>
  </si>
  <si>
    <t>玩具</t>
  </si>
  <si>
    <t>伴飞小鸟</t>
  </si>
  <si>
    <t>山海文创《蝶海梦花》耽美男神A6纯亚克力色纸</t>
  </si>
  <si>
    <t>山海文创</t>
  </si>
  <si>
    <t>星火线条小狗</t>
  </si>
  <si>
    <t>星火</t>
  </si>
  <si>
    <t>WUPO艺术家手绘系列色纸第一弹</t>
  </si>
  <si>
    <t>WUPO</t>
  </si>
  <si>
    <t>星际宝贝百变顽家收藏卡</t>
  </si>
  <si>
    <t>灵漫社《耽于美涩》古风系列收藏卡牌第三弹</t>
  </si>
  <si>
    <t>灵漫社</t>
  </si>
  <si>
    <t>卡册</t>
  </si>
  <si>
    <t>小樱卡册9宫格</t>
  </si>
  <si>
    <t>美少女战士卡册9宫格</t>
  </si>
  <si>
    <t>迪士尼卡册9宫格</t>
  </si>
  <si>
    <t>疯狂动物城白金收藏卡狐兔神探</t>
  </si>
  <si>
    <t>【星绘社×新海誠】第一弹</t>
  </si>
  <si>
    <t>星绘社</t>
  </si>
  <si>
    <t>紫薇文创×魔卡少女樱·撕撕乐</t>
  </si>
  <si>
    <t>紫薇文创</t>
  </si>
  <si>
    <t>依梦×宫崎骏の治愈一生</t>
  </si>
  <si>
    <t>至臻文创【烁玉流金系列-美战】</t>
  </si>
  <si>
    <t>至臻文创</t>
  </si>
  <si>
    <t>木木卡舍·鬼灭之刃无限城篇</t>
  </si>
  <si>
    <t>木木卡舍</t>
  </si>
  <si>
    <t>《意卡文创海贼王》第二弹</t>
  </si>
  <si>
    <t>意卡文创</t>
  </si>
  <si>
    <t>赏</t>
  </si>
  <si>
    <t>天官赐福四级礼物补发</t>
  </si>
  <si>
    <t>麒麟文创航海王第一弹-仙道天下</t>
  </si>
  <si>
    <t>麒麟文创</t>
  </si>
  <si>
    <t>【念君集·双心占卜·耽美系列】三界情缘塔罗牌</t>
  </si>
  <si>
    <t>念君集</t>
  </si>
  <si>
    <t>云映文化诚意献上，时光绘卷·宫崎骏珍藏卡牌</t>
  </si>
  <si>
    <t>云映文化</t>
  </si>
  <si>
    <t>《将进酒》漫画纪念收藏卡-剑指山河</t>
  </si>
  <si>
    <t>卡迷家xROROJUMP肉肉酱正版授权第一弹《肉肉酱-百变系列-典藏卡》</t>
  </si>
  <si>
    <t>卡迷家</t>
  </si>
  <si>
    <t>Hi卡柯南第四弹《一切都会大白于天下》</t>
  </si>
  <si>
    <t>Hi卡</t>
  </si>
  <si>
    <t>青彦美少女战士 · 第 1 弹</t>
  </si>
  <si>
    <t>青彦</t>
  </si>
  <si>
    <t>卡游名侦探柯南-名推理收藏卡-洞悉包第7弹</t>
  </si>
  <si>
    <t>集卡社魔卡少女樱卡册</t>
  </si>
  <si>
    <t>天官赐福花城谢怜卡位</t>
  </si>
  <si>
    <t>美少女战士镜子灯光画订制小夜灯</t>
  </si>
  <si>
    <t>官方崩铁手表礼盒</t>
  </si>
  <si>
    <t>崩铁钟表小子时钟摆</t>
  </si>
  <si>
    <t>卡趣多《童话-千夜绘卷》卡册</t>
  </si>
  <si>
    <t>轻雪文创携「寒刃破晓」色纸</t>
  </si>
  <si>
    <t>轻雪文创</t>
  </si>
  <si>
    <t>顶流文创海贼王奢华鎏金撕撕乐</t>
  </si>
  <si>
    <t>顶流文创</t>
  </si>
  <si>
    <t>日出文化×鬼灭之刃-专属卡砖</t>
  </si>
  <si>
    <t>日出文化</t>
  </si>
  <si>
    <t>三丽鸥9宫格卡册</t>
  </si>
  <si>
    <t>三丽鸥拍立得【珍藏卡10元包】</t>
  </si>
  <si>
    <t>名侦探柯南-名推理收藏卡-揭秘包-第2弹</t>
  </si>
  <si>
    <t>名侦探柯南-名推理收藏卡-演绎包-第1弹</t>
  </si>
  <si>
    <t>夜寻文创-鬼灭之刃《九息燃战》主题撕撕乐收藏小卡</t>
  </si>
  <si>
    <t>夜寻文创</t>
  </si>
  <si>
    <t>心潮谷X艺术家系列收藏卡牌《花与神祇》</t>
  </si>
  <si>
    <t>心潮谷</t>
  </si>
  <si>
    <t>平拆价格</t>
  </si>
  <si>
    <t>规格</t>
  </si>
  <si>
    <t>拿货数量/箱</t>
  </si>
  <si>
    <t>价格</t>
  </si>
  <si>
    <t>销售价（国内）</t>
  </si>
  <si>
    <t>折扣</t>
  </si>
  <si>
    <t>预计销售额（越南盾）</t>
  </si>
  <si>
    <t>渠道</t>
  </si>
  <si>
    <t>主播</t>
  </si>
  <si>
    <t>付款时间</t>
  </si>
  <si>
    <t>运单</t>
  </si>
  <si>
    <t>越南入库时间</t>
  </si>
  <si>
    <t>箱</t>
  </si>
  <si>
    <t>单包成本</t>
  </si>
  <si>
    <t>箱价（单价）</t>
  </si>
  <si>
    <t>运费/手续费</t>
  </si>
  <si>
    <t>总价</t>
  </si>
  <si>
    <t>包</t>
  </si>
  <si>
    <t>闲鱼</t>
  </si>
  <si>
    <t>阿勇</t>
  </si>
  <si>
    <t>鑫宇</t>
  </si>
  <si>
    <t>运营</t>
  </si>
  <si>
    <t>氏惠</t>
  </si>
  <si>
    <t>MIMI</t>
  </si>
  <si>
    <t>Gavin</t>
  </si>
  <si>
    <t>吴彦祖</t>
  </si>
  <si>
    <t>阿青</t>
  </si>
  <si>
    <t>阿如、蓓英</t>
  </si>
  <si>
    <t>阿锤</t>
  </si>
  <si>
    <t>阿如</t>
  </si>
  <si>
    <t>小微</t>
  </si>
  <si>
    <t>MIMI、小微</t>
  </si>
  <si>
    <t>成达</t>
  </si>
  <si>
    <t>蓓英</t>
  </si>
  <si>
    <t>周周</t>
  </si>
  <si>
    <t>立恒</t>
  </si>
  <si>
    <t>花笑</t>
  </si>
  <si>
    <t>小如、运营</t>
  </si>
  <si>
    <t xml:space="preserve">MIMI </t>
  </si>
  <si>
    <t>阿锤、运营</t>
  </si>
  <si>
    <t>线下</t>
  </si>
  <si>
    <t>入库记录id</t>
  </si>
  <si>
    <t>材料全称 (商品库存管理)</t>
  </si>
  <si>
    <t>入库商品</t>
  </si>
  <si>
    <t>进货量</t>
  </si>
  <si>
    <t>入库物料编号</t>
  </si>
  <si>
    <t>入库物料SKU</t>
  </si>
  <si>
    <t>颜色</t>
  </si>
  <si>
    <t>备注</t>
  </si>
  <si>
    <t>入库日期</t>
  </si>
  <si>
    <t>操作员</t>
  </si>
  <si>
    <t>材料供应商</t>
  </si>
  <si>
    <t>累计进货量 (库存管理台账表)</t>
  </si>
  <si>
    <t>弹力巴西皮.鲜红色145.98</t>
  </si>
  <si>
    <t>弹力巴西皮.鲜红色</t>
  </si>
  <si>
    <t>小红</t>
  </si>
  <si>
    <t>300</t>
  </si>
  <si>
    <t>东泰DY-PU-145弹力巴西皮M000274001#黑色1</t>
  </si>
  <si>
    <t>DY-PU-145</t>
  </si>
  <si>
    <t>M00027400</t>
  </si>
  <si>
    <t>1#黑色</t>
  </si>
  <si>
    <t>庄波</t>
  </si>
  <si>
    <t>东泰</t>
  </si>
  <si>
    <t>200</t>
  </si>
  <si>
    <t>东泰DY-PU-145弹力巴西皮M000274002#棕色2</t>
  </si>
  <si>
    <t>2#棕色</t>
  </si>
  <si>
    <t>500</t>
  </si>
  <si>
    <t>212</t>
  </si>
  <si>
    <t>出库记录id</t>
  </si>
  <si>
    <t>库存管理材料全称</t>
  </si>
  <si>
    <t>客户名称</t>
  </si>
  <si>
    <t>销售单号</t>
  </si>
  <si>
    <t>物料编号</t>
  </si>
  <si>
    <t>库存管理台账关联</t>
  </si>
  <si>
    <t>材料名称</t>
  </si>
  <si>
    <t>材料SKU</t>
  </si>
  <si>
    <t>颜色编号</t>
  </si>
  <si>
    <t>商品售价</t>
  </si>
  <si>
    <t>出库数量</t>
  </si>
  <si>
    <t>订单金额</t>
  </si>
  <si>
    <t>出库日期</t>
  </si>
  <si>
    <t>仓位</t>
  </si>
  <si>
    <t>卷号和数量明细</t>
  </si>
  <si>
    <t>客户</t>
  </si>
  <si>
    <t>关联已接单数据</t>
  </si>
  <si>
    <t>出库物流信息</t>
  </si>
  <si>
    <t>出货时长</t>
  </si>
  <si>
    <t>21:03:45</t>
  </si>
  <si>
    <t>森盛服饰</t>
  </si>
  <si>
    <t>弹力巴西皮</t>
  </si>
  <si>
    <t>1</t>
  </si>
  <si>
    <t>A2</t>
  </si>
  <si>
    <t>2#1，3#2</t>
  </si>
  <si>
    <t>210</t>
  </si>
  <si>
    <t>23:03:45</t>
  </si>
  <si>
    <t>名威服饰</t>
  </si>
  <si>
    <t>1#100，2#100，3#98</t>
  </si>
  <si>
    <t>202</t>
  </si>
  <si>
    <t>爱鑫服饰</t>
  </si>
  <si>
    <t>2@11</t>
  </si>
  <si>
    <t>206</t>
  </si>
  <si>
    <t>6:01:45</t>
  </si>
  <si>
    <t>2</t>
  </si>
  <si>
    <t>A3</t>
  </si>
  <si>
    <t>1：300</t>
  </si>
  <si>
    <t>sfs</t>
  </si>
  <si>
    <t>11:02:37</t>
  </si>
  <si>
    <t>2321</t>
  </si>
  <si>
    <t>6:52:15</t>
  </si>
  <si>
    <t>材料全称</t>
  </si>
  <si>
    <t>物料名称</t>
  </si>
  <si>
    <t>物料SKU</t>
  </si>
  <si>
    <t>累计进货量</t>
  </si>
  <si>
    <t>累计出库量</t>
  </si>
  <si>
    <t>剩余库存</t>
  </si>
  <si>
    <t>进货提醒</t>
  </si>
  <si>
    <t>关联：出库台账表</t>
  </si>
  <si>
    <t>关联：商品入库记录</t>
  </si>
  <si>
    <t>入库数量</t>
  </si>
  <si>
    <t>145.98</t>
  </si>
  <si>
    <t>库存充足</t>
  </si>
  <si>
    <t>000015</t>
  </si>
  <si>
    <t>14</t>
  </si>
  <si>
    <t>📦请进货</t>
  </si>
  <si>
    <t>00000019,00000021,00000023,00000025</t>
  </si>
  <si>
    <t>2,298,100</t>
  </si>
  <si>
    <t>000020,000029,000030</t>
  </si>
  <si>
    <t>00000024</t>
  </si>
  <si>
    <t>000026,000027</t>
  </si>
  <si>
    <t>序号</t>
  </si>
  <si>
    <t>联系人</t>
  </si>
  <si>
    <t>联系电话</t>
  </si>
  <si>
    <t>区域</t>
  </si>
  <si>
    <t>收货地址</t>
  </si>
  <si>
    <t>文本</t>
  </si>
  <si>
    <t>是否可以允收</t>
  </si>
  <si>
    <t>是否月结付款时间</t>
  </si>
  <si>
    <t>车队</t>
  </si>
  <si>
    <t xml:space="preserve"> 车队地址</t>
  </si>
  <si>
    <t>发车时间</t>
  </si>
  <si>
    <t>备注4</t>
  </si>
  <si>
    <t>关联：出库台账表2</t>
  </si>
  <si>
    <t>67</t>
  </si>
  <si>
    <t>弘丰</t>
  </si>
  <si>
    <t>王玉萍</t>
  </si>
  <si>
    <t>18988588418</t>
  </si>
  <si>
    <t>中山</t>
  </si>
  <si>
    <t>中山市沙溪镇乐群市场二楼富峰服饰</t>
  </si>
  <si>
    <t>盘式：18899812006</t>
  </si>
  <si>
    <t>183</t>
  </si>
  <si>
    <t>锐嘉(钱多多)服饰</t>
  </si>
  <si>
    <t>钱多多</t>
  </si>
  <si>
    <t>18811814203</t>
  </si>
  <si>
    <t>广州番禺</t>
  </si>
  <si>
    <t>广东省番禺区洛浦街道工业区西一村恒盛工业园2栋1楼锐嘉服饰</t>
  </si>
  <si>
    <t>加运美到付5元/1条</t>
  </si>
  <si>
    <t>201</t>
  </si>
  <si>
    <t>洛琦服饰</t>
  </si>
  <si>
    <t>李泽彬</t>
  </si>
  <si>
    <t>18617019987</t>
  </si>
  <si>
    <t>江西赣州</t>
  </si>
  <si>
    <t>江西赣州赣县赣县工业区小微创业园第一栋四楼</t>
  </si>
  <si>
    <t>现结</t>
  </si>
  <si>
    <t>盈发物流</t>
  </si>
  <si>
    <t>唐建国</t>
  </si>
  <si>
    <t>13723552715</t>
  </si>
  <si>
    <t>东莞虎门</t>
  </si>
  <si>
    <t>广东省东莞市虎门镇龙眼十一路58号3/4/7楼</t>
  </si>
  <si>
    <t>加运美（到付5元/条）</t>
  </si>
  <si>
    <t>00000021,00000025</t>
  </si>
  <si>
    <t>203</t>
  </si>
  <si>
    <t>青新服饰</t>
  </si>
  <si>
    <t>刘艳春</t>
  </si>
  <si>
    <t>15013083487</t>
  </si>
  <si>
    <t>广州市番禺区南村镇塘东星佑工业园A栋一楼青新服饰</t>
  </si>
  <si>
    <t>204</t>
  </si>
  <si>
    <t>瓣仙服饰</t>
  </si>
  <si>
    <t>刘奎</t>
  </si>
  <si>
    <t>13055119562</t>
  </si>
  <si>
    <t>广东省广州市番禺区南村新基村乐意工业园B电梯三楼瓣仙服饰</t>
  </si>
  <si>
    <t>刘奎 13055119562 瓣仙服饰 广东省广州市番禺区南村新基村乐意工业园B电梯三楼瓣仙服饰</t>
  </si>
  <si>
    <t>飞驰物流</t>
  </si>
  <si>
    <t>205</t>
  </si>
  <si>
    <t>创益服饰</t>
  </si>
  <si>
    <t>范雨泽</t>
  </si>
  <si>
    <t>18520538050</t>
  </si>
  <si>
    <t>广东省广州市番禺区大石河村工业路六号二楼</t>
  </si>
  <si>
    <t>振兴车队</t>
  </si>
  <si>
    <t>王钧湧</t>
  </si>
  <si>
    <t>13695267172</t>
  </si>
  <si>
    <t>广东佛山</t>
  </si>
  <si>
    <t>佛山市南海区大沥镇盐步盐秀路南井村324号</t>
  </si>
  <si>
    <t>00000023</t>
  </si>
  <si>
    <t>207</t>
  </si>
  <si>
    <t>广州沈先生制衣厂</t>
  </si>
  <si>
    <t>樊武斌</t>
  </si>
  <si>
    <t>18676886318</t>
  </si>
  <si>
    <t>广州海珠</t>
  </si>
  <si>
    <t>广州市海珠区新长江南三街SA223-224档福兴布业（沈先生收货处）</t>
  </si>
  <si>
    <t>中大收货点：广州市海珠区新长江南三街SA223-224档福兴布业（沈先生收货处）</t>
  </si>
  <si>
    <t>209</t>
  </si>
  <si>
    <t>OEM万姊千合</t>
  </si>
  <si>
    <t xml:space="preserve">王生 </t>
  </si>
  <si>
    <t>15060936333</t>
  </si>
  <si>
    <t>广州市海珠区土华村270总站</t>
  </si>
  <si>
    <t>15972207146</t>
  </si>
  <si>
    <t>广州市海珠区南洲景业工业园5号楼305</t>
  </si>
  <si>
    <t>00000019,00000024</t>
  </si>
  <si>
    <t>211</t>
  </si>
  <si>
    <t>君嫒服饰</t>
  </si>
  <si>
    <t>冯金花</t>
  </si>
  <si>
    <t>13059109956</t>
  </si>
  <si>
    <t>广州白云区</t>
  </si>
  <si>
    <t>广州市白云区马务东头东街7号品色创意园1栋210</t>
  </si>
  <si>
    <t>诺蜜服饰</t>
  </si>
  <si>
    <t>刘玉海</t>
  </si>
  <si>
    <t>13903057921</t>
  </si>
  <si>
    <t>广州市番禺区洛浦街西二村西乡二路51号之一</t>
  </si>
  <si>
    <t>c</t>
  </si>
  <si>
    <t>欣轩童品</t>
  </si>
  <si>
    <t>叶文凯</t>
  </si>
  <si>
    <t>18870346894</t>
  </si>
  <si>
    <t>东莞市虎门镇龙眼中之星高新产业园一栋东座四楼欣轩童品</t>
  </si>
  <si>
    <t>214</t>
  </si>
  <si>
    <t>小春服饰</t>
  </si>
  <si>
    <t>小春</t>
  </si>
  <si>
    <t>18995987826</t>
  </si>
  <si>
    <t>湖北仙桃</t>
  </si>
  <si>
    <t>湖北省仙桃市毛嘴镇毛嘴淼鑫工业园</t>
  </si>
  <si>
    <t>215</t>
  </si>
  <si>
    <t>亿川服饰</t>
  </si>
  <si>
    <t>王点杨
杨永忠</t>
  </si>
  <si>
    <t>王：15281802868
杨：13412082438</t>
  </si>
  <si>
    <t>东莞茶山</t>
  </si>
  <si>
    <t>东莞市茶山镇卢边林记工业大厦</t>
  </si>
  <si>
    <t>216</t>
  </si>
  <si>
    <t>OEM迅邦-服饰</t>
  </si>
  <si>
    <t xml:space="preserve"> 邝碧婵 </t>
  </si>
  <si>
    <t>13750367174</t>
  </si>
  <si>
    <t>广东江门台山</t>
  </si>
  <si>
    <t>广东省江门市台山市台城街道祥龙二路13号文华创意园D2013-2014室 迅兴服装</t>
  </si>
  <si>
    <t>217</t>
  </si>
  <si>
    <t>佳航服饰</t>
  </si>
  <si>
    <t>卢辉明</t>
  </si>
  <si>
    <t>13433901992</t>
  </si>
  <si>
    <t>广东省广州市番禺区东源大街71号</t>
  </si>
  <si>
    <t>振兴车队，盛丰车队</t>
  </si>
  <si>
    <t>218</t>
  </si>
  <si>
    <t>瑾禾服饰</t>
  </si>
  <si>
    <t>曹元勇</t>
  </si>
  <si>
    <t>13790689818</t>
  </si>
  <si>
    <t>东莞市虎门镇镇口第一工业区B53栋5楼</t>
  </si>
  <si>
    <t>219</t>
  </si>
  <si>
    <t>OEM华亿服饰</t>
  </si>
  <si>
    <t>谢景旷</t>
  </si>
  <si>
    <t>18071308288</t>
  </si>
  <si>
    <t>广东广州海珠华洲街道土华创业园1-C</t>
  </si>
  <si>
    <t>成龙速运</t>
  </si>
  <si>
    <t>220</t>
  </si>
  <si>
    <t>朵然服饰</t>
  </si>
  <si>
    <t>17576078657</t>
  </si>
  <si>
    <t>广东广州海珠龙潭聚德东南街16号之四4栋301</t>
  </si>
  <si>
    <t>221</t>
  </si>
  <si>
    <t>永旭服饰</t>
  </si>
  <si>
    <t>阿杰</t>
  </si>
  <si>
    <t>18813757357</t>
  </si>
  <si>
    <t>广州番禺大石</t>
  </si>
  <si>
    <t>广东省广州市番禺区大石街石北工业路644号巨大产业工业园18栋603房</t>
  </si>
  <si>
    <t>222</t>
  </si>
  <si>
    <t>欧启服饰</t>
  </si>
  <si>
    <t>兰兰</t>
  </si>
  <si>
    <t>13650742651</t>
  </si>
  <si>
    <t>广东省番禺区大石街道植村工业一路15号，威彩大夏2楼达泰欧启服饰厂</t>
  </si>
  <si>
    <t>223</t>
  </si>
  <si>
    <t>哲西服饰</t>
  </si>
  <si>
    <t>王程</t>
  </si>
  <si>
    <t>13076765580</t>
  </si>
  <si>
    <t xml:space="preserve">广东广州海珠龙潭颖龙北街10号5楼 开心网吧 </t>
  </si>
  <si>
    <t>土华专线</t>
  </si>
  <si>
    <t>224</t>
  </si>
  <si>
    <t>ODM成衣-彤歌</t>
  </si>
  <si>
    <t>小海</t>
  </si>
  <si>
    <t>13160981280</t>
  </si>
  <si>
    <t>广州市海珠区逸景路珠江国际纺织城B栋2402</t>
  </si>
  <si>
    <t>225</t>
  </si>
  <si>
    <t>和隆服饰</t>
  </si>
  <si>
    <t>刘涛</t>
  </si>
  <si>
    <t>13250773813</t>
  </si>
  <si>
    <t>广州市海珠区后滘景业工业区3号楼南406</t>
  </si>
  <si>
    <t>小胖速运</t>
  </si>
  <si>
    <t>226</t>
  </si>
  <si>
    <t>昭龙服饰</t>
  </si>
  <si>
    <t>刘婷</t>
  </si>
  <si>
    <t>18520348777</t>
  </si>
  <si>
    <t>广州番禺南村</t>
  </si>
  <si>
    <t>广东省广州市番禺区南村广州市番禺区南村镇兴堂路新村大街14号101</t>
  </si>
  <si>
    <t>小侯车队：13642741413</t>
  </si>
  <si>
    <t>227</t>
  </si>
  <si>
    <t>强大服饰</t>
  </si>
  <si>
    <t>吴发开</t>
  </si>
  <si>
    <t>13535739819</t>
  </si>
  <si>
    <t>佛山市南海区桂城街道东二新村兴特利</t>
  </si>
  <si>
    <t>228</t>
  </si>
  <si>
    <t>纯莉服饰</t>
  </si>
  <si>
    <t>王沛</t>
  </si>
  <si>
    <t>19195368585</t>
  </si>
  <si>
    <t>广东广州番禺区植村宇宙商业大厦南大路187号B座（九和缩水厂）</t>
  </si>
  <si>
    <t>快递地址和物流地址不一样</t>
  </si>
  <si>
    <t>快递地址：广州市番禺区大石街道植村工业二路14号5楼纯莉服饰</t>
  </si>
  <si>
    <t>瑞康特快：番禺区植村宇宙商业大厦南大路187号B座（九和缩水厂）</t>
  </si>
  <si>
    <t>229</t>
  </si>
  <si>
    <t>万木服饰</t>
  </si>
  <si>
    <t>肖友助</t>
  </si>
  <si>
    <t>13506772307</t>
  </si>
  <si>
    <t>浙江温州</t>
  </si>
  <si>
    <t>浙江温州平阳鳌江镇鞋城C区19幢二楼万木网络</t>
  </si>
  <si>
    <t>满江物流：13719038078</t>
  </si>
  <si>
    <t>230</t>
  </si>
  <si>
    <t>瑞源服饰</t>
  </si>
  <si>
    <t>杨土双</t>
  </si>
  <si>
    <t>15920371527</t>
  </si>
  <si>
    <t>广州番禺江南村 工业二区 二横路二号碧彩园区 宿舍楼二楼</t>
  </si>
  <si>
    <t>231</t>
  </si>
  <si>
    <t>OEM劲轩服饰</t>
  </si>
  <si>
    <t>仓库收货员</t>
  </si>
  <si>
    <t>15113849765</t>
  </si>
  <si>
    <t>广州番禺石基</t>
  </si>
  <si>
    <t xml:space="preserve">广州市番禺区石基镇市莲路曼纽科5楼 </t>
  </si>
  <si>
    <t>232</t>
  </si>
  <si>
    <t>斯戴尔</t>
  </si>
  <si>
    <t>雷武</t>
  </si>
  <si>
    <t>13600042072</t>
  </si>
  <si>
    <t>广州市白云区聚源街50号电子商务大厦C座C2电梯4楼414室</t>
  </si>
  <si>
    <t>吴涛物流</t>
  </si>
  <si>
    <t>吴涛车队至棠溪站，收货人：歌高依13642318839麻烦外包装上写上布行名字跟下单备注的款号，发完拍单出来</t>
  </si>
  <si>
    <t>233</t>
  </si>
  <si>
    <t>天古服饰</t>
  </si>
  <si>
    <t>黎小姐</t>
  </si>
  <si>
    <t>13556622230</t>
  </si>
  <si>
    <t>广东省东莞市虎门镇九门寨荔园路3号</t>
  </si>
  <si>
    <t>234</t>
  </si>
  <si>
    <t>灿辉服饰</t>
  </si>
  <si>
    <t>胡茂群</t>
  </si>
  <si>
    <t>13266093020</t>
  </si>
  <si>
    <t>东莞市虎门镇大宁村建设路29号 融裳服饰</t>
  </si>
  <si>
    <t>235</t>
  </si>
  <si>
    <t>芯熙服饰</t>
  </si>
  <si>
    <t>姜蔚霞</t>
  </si>
  <si>
    <t>15574532222</t>
  </si>
  <si>
    <t>广州市白云区白云湖街道军民街26号园</t>
  </si>
  <si>
    <t>236</t>
  </si>
  <si>
    <t>莎卡瑞服饰</t>
  </si>
  <si>
    <t>小胡</t>
  </si>
  <si>
    <t>17620138366</t>
  </si>
  <si>
    <t>广州市番禺区南村镇草堂村白山前工业路6号4楼</t>
  </si>
  <si>
    <t>237</t>
  </si>
  <si>
    <t>艾迩法服饰</t>
  </si>
  <si>
    <t>张锋</t>
  </si>
  <si>
    <t>15925735418</t>
  </si>
  <si>
    <t>广州海珠区</t>
  </si>
  <si>
    <t>广州市海珠区瑞宝瑞海菜市场后瑞宝食堂3楼 电梯在食堂后面</t>
  </si>
  <si>
    <t>238</t>
  </si>
  <si>
    <t>靓兴服饰</t>
  </si>
  <si>
    <t>啊港</t>
  </si>
  <si>
    <t>153 2246 9568</t>
  </si>
  <si>
    <t>东莞市虎门镇龙眼十三路78号（众泰科技园）3楼</t>
  </si>
  <si>
    <t>1.该客户一定要收到材料验货才会点签收。2.该客户所下订单必须付清货款才可出货</t>
  </si>
  <si>
    <t>按下单数量配货</t>
  </si>
  <si>
    <t>239</t>
  </si>
  <si>
    <t>ODM洛琦服饰</t>
  </si>
  <si>
    <t>小霞</t>
  </si>
  <si>
    <t>15918720565</t>
  </si>
  <si>
    <t>广州番禺区朝阳东路170号五楼</t>
  </si>
  <si>
    <t>240</t>
  </si>
  <si>
    <t>沁林服饰</t>
  </si>
  <si>
    <t>杨小东</t>
  </si>
  <si>
    <t>18578789242</t>
  </si>
  <si>
    <t>广州市海珠区龙腾18电子商务产业园1号楼1楼</t>
  </si>
  <si>
    <t>241</t>
  </si>
  <si>
    <t>嘉卓服饰</t>
  </si>
  <si>
    <t>18046997280</t>
  </si>
  <si>
    <t>东莞市虎门镇镇口镇业路3号1栋301室</t>
  </si>
  <si>
    <t>242</t>
  </si>
  <si>
    <t>OEM童装轶宇</t>
  </si>
  <si>
    <t>王先生</t>
  </si>
  <si>
    <t>13016160278</t>
  </si>
  <si>
    <t>佛山市禅城区文华北路114号八座5楼良佳服饰</t>
  </si>
  <si>
    <t>168车队</t>
  </si>
  <si>
    <t>243</t>
  </si>
  <si>
    <t>244</t>
  </si>
  <si>
    <t>245</t>
  </si>
  <si>
    <t>246</t>
  </si>
  <si>
    <t>247</t>
  </si>
  <si>
    <t>248</t>
  </si>
  <si>
    <t>249</t>
  </si>
  <si>
    <t>250</t>
  </si>
  <si>
    <t>巡检时间</t>
  </si>
  <si>
    <t>库存位置</t>
  </si>
  <si>
    <t>问题反馈</t>
  </si>
  <si>
    <t>是否上报</t>
  </si>
  <si>
    <t>巡检人</t>
  </si>
  <si>
    <t>问题负责人</t>
  </si>
  <si>
    <t>处理结果</t>
  </si>
  <si>
    <t>A1单元</t>
  </si>
  <si>
    <t>不符合5S标准</t>
  </si>
  <si>
    <t>需要处理</t>
  </si>
  <si>
    <t>火山-Sam</t>
  </si>
  <si>
    <t>唐昱</t>
  </si>
  <si>
    <t>已整改</t>
  </si>
  <si>
    <t>B1单元</t>
  </si>
  <si>
    <t>无异常</t>
  </si>
  <si>
    <t>正常</t>
  </si>
  <si>
    <t>喷涂件专用库存位</t>
  </si>
  <si>
    <t>飞驰物流：15627211954</t>
  </si>
  <si>
    <t>腾胜</t>
  </si>
  <si>
    <t>唯华</t>
  </si>
  <si>
    <t>小依</t>
  </si>
  <si>
    <t>奈思琦</t>
  </si>
  <si>
    <t>光头佬：13632335417</t>
  </si>
  <si>
    <t>美琪</t>
  </si>
  <si>
    <t>海晖</t>
  </si>
  <si>
    <t>康弘</t>
  </si>
  <si>
    <t>海粤</t>
  </si>
  <si>
    <t>欧丝丹</t>
  </si>
  <si>
    <t>恒兴物流：13392630069</t>
  </si>
  <si>
    <t>喜得利</t>
  </si>
  <si>
    <t>辉帮物流：13431091286</t>
  </si>
  <si>
    <t>依云链</t>
  </si>
  <si>
    <t>老刘</t>
  </si>
  <si>
    <t>上壹</t>
  </si>
  <si>
    <t>老马</t>
  </si>
  <si>
    <t>骏桦</t>
  </si>
  <si>
    <t>联发车队：18665662072</t>
  </si>
  <si>
    <t>灏星</t>
  </si>
  <si>
    <t>联联：13392666089</t>
  </si>
  <si>
    <t>品诚依</t>
  </si>
  <si>
    <t>禄马：13416256978</t>
  </si>
  <si>
    <t>兴雨</t>
  </si>
  <si>
    <t>依想</t>
  </si>
  <si>
    <t>优轩</t>
  </si>
  <si>
    <t>青青果</t>
  </si>
  <si>
    <t>晴壕</t>
  </si>
  <si>
    <t>瑞康：13640606116</t>
  </si>
  <si>
    <t>涵霖</t>
  </si>
  <si>
    <t>盛丰车队：189 2756 5172</t>
  </si>
  <si>
    <t>张成</t>
  </si>
  <si>
    <t>盛丰快运</t>
  </si>
  <si>
    <t>小辉辉</t>
  </si>
  <si>
    <t>速成</t>
  </si>
  <si>
    <t>诗雅丽</t>
  </si>
  <si>
    <t>桦丽</t>
  </si>
  <si>
    <t>欣宏</t>
  </si>
  <si>
    <t>小秦车队：13538778898</t>
  </si>
  <si>
    <t>瀚晨</t>
  </si>
  <si>
    <t>吉尼斯</t>
  </si>
  <si>
    <t>锦发</t>
  </si>
  <si>
    <t>起源</t>
  </si>
  <si>
    <t>辛巴达</t>
  </si>
  <si>
    <t>小阳：18680468949</t>
  </si>
  <si>
    <t>盛乾服饰</t>
  </si>
  <si>
    <t>野鹰：18502080909</t>
  </si>
  <si>
    <t>鑫悦</t>
  </si>
  <si>
    <t>振兴快运：13640681525</t>
  </si>
  <si>
    <t>鸿源</t>
  </si>
  <si>
    <t>领航</t>
  </si>
  <si>
    <t>慕霏</t>
  </si>
  <si>
    <t>鹏祥</t>
  </si>
  <si>
    <t>雨燕</t>
  </si>
  <si>
    <t>泽宇</t>
  </si>
  <si>
    <t>中大附近</t>
  </si>
  <si>
    <t>经纬（自由）</t>
  </si>
  <si>
    <t>中大有收货点</t>
  </si>
  <si>
    <t>麦的龙</t>
  </si>
  <si>
    <t>中铭：13416983482</t>
  </si>
  <si>
    <t>川枫</t>
  </si>
  <si>
    <t>无车队</t>
  </si>
  <si>
    <t>乐创</t>
  </si>
  <si>
    <t>(空白)</t>
  </si>
  <si>
    <t>灏盛</t>
  </si>
  <si>
    <t>民丰行</t>
  </si>
  <si>
    <t>十义</t>
  </si>
  <si>
    <t>鑫兴</t>
  </si>
  <si>
    <t>亿杨</t>
  </si>
  <si>
    <t>云启</t>
  </si>
  <si>
    <t>云尚</t>
  </si>
  <si>
    <t>采购单号</t>
  </si>
  <si>
    <t>供货商</t>
  </si>
  <si>
    <t>采购品类</t>
  </si>
  <si>
    <t>产品名称</t>
  </si>
  <si>
    <t>产品规格</t>
  </si>
  <si>
    <t>产品重量(kg)</t>
  </si>
  <si>
    <t>产品盒数</t>
  </si>
  <si>
    <t>采购数量</t>
  </si>
  <si>
    <t>单价（RMB）</t>
  </si>
  <si>
    <t>采购总金额</t>
  </si>
  <si>
    <t>下单时间</t>
  </si>
  <si>
    <t>发货时间3</t>
  </si>
  <si>
    <t>货运单号</t>
  </si>
  <si>
    <t>状态</t>
  </si>
  <si>
    <t>毛老师</t>
  </si>
  <si>
    <t>心潮文创</t>
  </si>
  <si>
    <t>《恋与深空》双折页书卡</t>
  </si>
  <si>
    <t>3</t>
  </si>
  <si>
    <t>SF1462137435297</t>
  </si>
  <si>
    <t>mili签收</t>
  </si>
  <si>
    <t>原神</t>
  </si>
  <si>
    <t>神之起源</t>
  </si>
  <si>
    <t>50*43*36</t>
  </si>
  <si>
    <t>16</t>
  </si>
  <si>
    <t>78940522330606,
78940521939844</t>
  </si>
  <si>
    <t>恋耳文创</t>
  </si>
  <si>
    <t>【捕获男神的99种方式】</t>
  </si>
  <si>
    <t>42*30*22</t>
  </si>
  <si>
    <t>12.45</t>
  </si>
  <si>
    <t>78940443652601，78940444198396，78940444652966</t>
  </si>
  <si>
    <t>光屿文创</t>
  </si>
  <si>
    <t>《恋与深空》全新镭射票拍立得撕撕乐</t>
  </si>
  <si>
    <t>34.5*28.5*15.5</t>
  </si>
  <si>
    <t>3.11</t>
  </si>
  <si>
    <t>73572707881366</t>
  </si>
  <si>
    <t>赠品</t>
  </si>
  <si>
    <t>盘古</t>
  </si>
  <si>
    <t>海贼补偿卡册</t>
  </si>
  <si>
    <t>5</t>
  </si>
  <si>
    <t>73572945778997</t>
  </si>
  <si>
    <t>万漫社</t>
  </si>
  <si>
    <t>伊索寓言第一弹</t>
  </si>
  <si>
    <t>46.5*4635*31</t>
  </si>
  <si>
    <t>15</t>
  </si>
  <si>
    <t>352902302539，78941039185586</t>
  </si>
  <si>
    <t>悉语</t>
  </si>
  <si>
    <t>魔卡少女樱《缤纷童话》第一弹</t>
  </si>
  <si>
    <t>KY4000894409235</t>
  </si>
  <si>
    <t>玩咔堂</t>
  </si>
  <si>
    <t>原神-第4弹</t>
  </si>
  <si>
    <t>SF3234123390627</t>
  </si>
  <si>
    <t>优卡</t>
  </si>
  <si>
    <t>美少女战士第2弹</t>
  </si>
  <si>
    <t>酷卡文化</t>
  </si>
  <si>
    <t>线条小狗-3弹《漫游·梦境仙踪收藏卡》</t>
  </si>
  <si>
    <t>800154915440</t>
  </si>
  <si>
    <t>琉璃</t>
  </si>
  <si>
    <t>美少女战士-第一弹系列</t>
  </si>
  <si>
    <t>44*48*34</t>
  </si>
  <si>
    <t>KY4000825424932</t>
  </si>
  <si>
    <t>水晶砖</t>
  </si>
  <si>
    <t>雷沃文创</t>
  </si>
  <si>
    <t>鬼灭之刃-水晶砖</t>
  </si>
  <si>
    <t>910039997683</t>
  </si>
  <si>
    <t>东株社</t>
  </si>
  <si>
    <t>宝可梦水晶砖</t>
  </si>
  <si>
    <t>40*28*23</t>
  </si>
  <si>
    <t>11.65</t>
  </si>
  <si>
    <t>KY400808484431</t>
  </si>
  <si>
    <t>兰亭文创</t>
  </si>
  <si>
    <t>x墨家三宝典藏色纸砚池春深系列</t>
  </si>
  <si>
    <t>KY4000883565278</t>
  </si>
  <si>
    <t>MoonCard月卡</t>
  </si>
  <si>
    <t>《美少女战士》第三弹</t>
  </si>
  <si>
    <t>60*40*50</t>
  </si>
  <si>
    <t>20</t>
  </si>
  <si>
    <t>SF3288421759521</t>
  </si>
  <si>
    <t>DUO米</t>
  </si>
  <si>
    <t>全新出品鬼灭之刃-柱合会议篇第二弹</t>
  </si>
  <si>
    <t>KY4000895488185</t>
  </si>
  <si>
    <t>贝贝文创</t>
  </si>
  <si>
    <t>初见花海咒术回战第一弹</t>
  </si>
  <si>
    <t>SF0288757208405</t>
  </si>
  <si>
    <t>君屹文化</t>
  </si>
  <si>
    <t>耽美古风收藏新纪元《言辞忆梦》撕撕乐</t>
  </si>
  <si>
    <t>KY4000878435237</t>
  </si>
  <si>
    <t>椿柚文创</t>
  </si>
  <si>
    <t>宫崎骏 被风吹散的秘密邮票第一弹</t>
  </si>
  <si>
    <t>32*22*26</t>
  </si>
  <si>
    <t>5.65</t>
  </si>
  <si>
    <t>KY4000868489761</t>
  </si>
  <si>
    <t>劲卡</t>
  </si>
  <si>
    <t>英雄联盟世界冠军升级版</t>
  </si>
  <si>
    <t>188123411193</t>
  </si>
  <si>
    <t>进击巨人2</t>
  </si>
  <si>
    <t>15626927672</t>
  </si>
  <si>
    <t>思梨普文创</t>
  </si>
  <si>
    <t>《hey！国王陛下》集换式艺术家典藏卡</t>
  </si>
  <si>
    <t>kawaii</t>
  </si>
  <si>
    <t>宫崎骏-梦幻之国</t>
  </si>
  <si>
    <t>SF3238541053794</t>
  </si>
  <si>
    <t>宫崎骏-时光绘券</t>
  </si>
  <si>
    <t>KY4000877459469</t>
  </si>
  <si>
    <t>星梦文创</t>
  </si>
  <si>
    <t>Studio Ghibli宫崎骏撕撕乐系列</t>
  </si>
  <si>
    <t>78941913618525
78941913147899</t>
  </si>
  <si>
    <t>灿卡文创</t>
  </si>
  <si>
    <t>宫崎骏第一弹《花涧物语》</t>
  </si>
  <si>
    <t>78941914007560
78941912998891</t>
  </si>
  <si>
    <t>梦绘文创</t>
  </si>
  <si>
    <t>绘梦入境第二弹</t>
  </si>
  <si>
    <t>48*40*39</t>
  </si>
  <si>
    <t>78942547096481</t>
  </si>
  <si>
    <t>梦境</t>
  </si>
  <si>
    <t>美少女战士第一弹</t>
  </si>
  <si>
    <t>47*45*39</t>
  </si>
  <si>
    <t>18</t>
  </si>
  <si>
    <t>78538568465973</t>
  </si>
  <si>
    <t>圣月</t>
  </si>
  <si>
    <t>美少女战士星尘协奏曲长卡</t>
  </si>
  <si>
    <t>51*47*38</t>
  </si>
  <si>
    <t>21.6</t>
  </si>
  <si>
    <t>500233316171</t>
  </si>
  <si>
    <t>XWORK</t>
  </si>
  <si>
    <t>美少女战士-璀璨之梦</t>
  </si>
  <si>
    <t>800156170494</t>
  </si>
  <si>
    <t>赏包和邮物合集</t>
  </si>
  <si>
    <t>78942179429330</t>
  </si>
  <si>
    <t>星泽美战六折叠书卡</t>
  </si>
  <si>
    <t>73573667018303</t>
  </si>
  <si>
    <t>摇摇乐补发</t>
  </si>
  <si>
    <t>777342695820158</t>
  </si>
  <si>
    <t>玩的入迷</t>
  </si>
  <si>
    <t>魔卡少女樱第一弹樱之绮遇</t>
  </si>
  <si>
    <t>301627526061</t>
  </si>
  <si>
    <t>胜卡文创</t>
  </si>
  <si>
    <t>魔道祖师云深不忘邮票评级卡砖</t>
  </si>
  <si>
    <t>73574127673862</t>
  </si>
  <si>
    <t>樱花屋</t>
  </si>
  <si>
    <t>魔卡少女樱</t>
  </si>
  <si>
    <t>SF0289042453690</t>
  </si>
  <si>
    <t>咪咕咪咕</t>
  </si>
  <si>
    <t>魔卡少女樱磁吸邮票</t>
  </si>
  <si>
    <t>SF0252041000068</t>
  </si>
  <si>
    <t>万画云游</t>
  </si>
  <si>
    <t>三丽鸥家族百变cos收藏卡</t>
  </si>
  <si>
    <t>SF3297967865296</t>
  </si>
  <si>
    <t>漫影工作室</t>
  </si>
  <si>
    <t>柯南-45 大卡第一弹</t>
  </si>
  <si>
    <t>YT3811628619202</t>
  </si>
  <si>
    <t>深空绘约文创</t>
  </si>
  <si>
    <t>我不爱世界只爱你邮票撕拉卡</t>
  </si>
  <si>
    <t>KY4000812524693</t>
  </si>
  <si>
    <t>慕光文创</t>
  </si>
  <si>
    <t>「一千次心动!系列撕撕乐</t>
  </si>
  <si>
    <t>YT1973419503236</t>
  </si>
  <si>
    <t>研卡文创</t>
  </si>
  <si>
    <t>第三弹收藏色纸</t>
  </si>
  <si>
    <t>SF1561257527445</t>
  </si>
  <si>
    <t>星恋文创</t>
  </si>
  <si>
    <t>恋与深空《晦明交错之间》亚克力相框卡</t>
  </si>
  <si>
    <t>78943664487887</t>
  </si>
  <si>
    <t>风信文创</t>
  </si>
  <si>
    <t>「尘世相逢之约星光来信|原神邮票第一弹</t>
  </si>
  <si>
    <t>KY4000832599380</t>
  </si>
  <si>
    <t>皇卡</t>
  </si>
  <si>
    <t>鬼灭《血月之契》篇决战无限城收藏卡</t>
  </si>
  <si>
    <t>KY4000812548882</t>
  </si>
  <si>
    <t>御卡族</t>
  </si>
  <si>
    <t>鬼灭之刃第一弹</t>
  </si>
  <si>
    <t>退单</t>
  </si>
  <si>
    <t>潮玩咔</t>
  </si>
  <si>
    <t>原神尘世珍藏卡</t>
  </si>
  <si>
    <t>SF3297037382968</t>
  </si>
  <si>
    <t>梦影动漫</t>
  </si>
  <si>
    <t>黑执事-典藏版收藏卡牌</t>
  </si>
  <si>
    <t>300620631727</t>
  </si>
  <si>
    <t>KK CARD</t>
  </si>
  <si>
    <t>新海诚系列第一弹</t>
  </si>
  <si>
    <t>78944355207642
78944354976625</t>
  </si>
  <si>
    <t>KY4000814524684</t>
  </si>
  <si>
    <t>谷子力量</t>
  </si>
  <si>
    <t>竹烟波月亚克力透卡</t>
  </si>
  <si>
    <t>SF0258034940011</t>
  </si>
  <si>
    <t>魔卡少女樱透明牌篇回忆收藏卡</t>
  </si>
  <si>
    <t>773381278736438</t>
  </si>
  <si>
    <t>爱漫文创</t>
  </si>
  <si>
    <t>蛇年柯南PET色纸</t>
  </si>
  <si>
    <t>浮光工作室</t>
  </si>
  <si>
    <t>第三弹【夏风吻过你的睫毛】</t>
  </si>
  <si>
    <t>SF1558301806909</t>
  </si>
  <si>
    <t>新谷动漫</t>
  </si>
  <si>
    <t>名侦探柯南·仲夏夜之恋邮票集</t>
  </si>
  <si>
    <t>KY4000837501917</t>
  </si>
  <si>
    <t>微光文创</t>
  </si>
  <si>
    <t>名侦探柯南「倒计时追凶」撕撕乐</t>
  </si>
  <si>
    <t>76747701861493，76747701861486</t>
  </si>
  <si>
    <t>已发货(宏迅)</t>
  </si>
  <si>
    <t>魔法阵转盘库洛牌指尖转盘镭射轴承+8张黄色库洛牌</t>
  </si>
  <si>
    <t>777345467628876</t>
  </si>
  <si>
    <t>黄油小熊</t>
  </si>
  <si>
    <t>黄油小熊系列收藏卡第二弹+小熊的观察日记</t>
  </si>
  <si>
    <t>955047932</t>
  </si>
  <si>
    <t>酷卡</t>
  </si>
  <si>
    <t>线条小狗收藏卡</t>
  </si>
  <si>
    <t>78945672293288</t>
  </si>
  <si>
    <t>远航</t>
  </si>
  <si>
    <t>空月の歌·周边CD票根邮票组合套装</t>
  </si>
  <si>
    <t>KY4000848565416</t>
  </si>
  <si>
    <t>小能工坊</t>
  </si>
  <si>
    <t>「原神|A6色纸</t>
  </si>
  <si>
    <t>JDX043755630512</t>
  </si>
  <si>
    <t>绘心阁</t>
  </si>
  <si>
    <t>《魔道祖师一殊途同归》色纸卡牌</t>
  </si>
  <si>
    <t>KY400808543823</t>
  </si>
  <si>
    <t>光恋XR</t>
  </si>
  <si>
    <t>美少女战士-披荆斩棘</t>
  </si>
  <si>
    <t>KY4000838591353</t>
  </si>
  <si>
    <t>耀光</t>
  </si>
  <si>
    <t>【耀光·美少女战士】长卡卡砖</t>
  </si>
  <si>
    <t>SF0259385635064</t>
  </si>
  <si>
    <t>非凡</t>
  </si>
  <si>
    <t>航海王第五弹</t>
  </si>
  <si>
    <t>YT7575539746366
YT7575539746373
YT7575539746384
YT7575539746395
YT7575539746407
YT7575539746412
YT7575539746421
YT7575539746430
YT7575539746443
YT7575539746456 YT7575541449295
YT7575541449303
YT7575541449310
YT7575541449327 YT7575541449338</t>
  </si>
  <si>
    <t>76750660408164</t>
  </si>
  <si>
    <t>KY4000824609160</t>
  </si>
  <si>
    <t>772049648004477</t>
  </si>
  <si>
    <t>《极昼漫游》美少女战士撕撕乐+异形小卡</t>
  </si>
  <si>
    <t>73577546381237</t>
  </si>
  <si>
    <t>JYM188040597646</t>
  </si>
  <si>
    <t>其他</t>
  </si>
  <si>
    <t>YT7577855062562</t>
  </si>
  <si>
    <t>球星盲袋FIFA2026</t>
  </si>
  <si>
    <t>300622807963</t>
  </si>
  <si>
    <t>《月下悸动》 韩漫耽美撕撕乐</t>
  </si>
  <si>
    <t>SF0250793493168</t>
  </si>
  <si>
    <t xml:space="preserve"> 《落花只为君》第三弹</t>
  </si>
  <si>
    <t>78950291817333，78950293123401</t>
  </si>
  <si>
    <t>宫崎骏赏卡兑换单号</t>
  </si>
  <si>
    <t>73577640965784</t>
  </si>
  <si>
    <t>鬼灭之刃日轮破晓第一弹</t>
  </si>
  <si>
    <t>KY4000887738824</t>
  </si>
  <si>
    <t>312914059873557，312914059873860</t>
  </si>
  <si>
    <t>KY4000816741806</t>
  </si>
  <si>
    <t>JDX044359772368</t>
  </si>
  <si>
    <t>KY4000885793104</t>
  </si>
  <si>
    <t>KY4000887768488</t>
  </si>
  <si>
    <t>名侦探柯南-名推理收藏卡-觅影包-第1弹</t>
  </si>
  <si>
    <t>301688648508</t>
  </si>
  <si>
    <t>YT7580455295928</t>
  </si>
  <si>
    <t>KY4000806732391</t>
  </si>
  <si>
    <t>DPK280026201897</t>
  </si>
  <si>
    <t>78548193535146</t>
  </si>
  <si>
    <t>JT3140607804877</t>
  </si>
  <si>
    <t>76756740476119</t>
  </si>
  <si>
    <t>SF1566118696135</t>
  </si>
  <si>
    <t>KY4000859737175</t>
  </si>
  <si>
    <t>957788593</t>
  </si>
  <si>
    <t>SF0255269249128</t>
  </si>
  <si>
    <t>KY4000801990615</t>
  </si>
  <si>
    <t>SF1562745529927</t>
  </si>
  <si>
    <t>KY4000895805285</t>
  </si>
  <si>
    <t>KY4000807841214</t>
  </si>
  <si>
    <t>S70986590130</t>
  </si>
  <si>
    <t>78956019325758</t>
  </si>
  <si>
    <t>SF3279516585926</t>
  </si>
  <si>
    <t>73600034870242</t>
  </si>
  <si>
    <t>YT2572509669152</t>
  </si>
  <si>
    <t>KY4000801999384</t>
  </si>
  <si>
    <t>KY4000817843548</t>
  </si>
  <si>
    <t>SF1555060059397</t>
  </si>
  <si>
    <t>KY4000897890925</t>
  </si>
  <si>
    <t xml:space="preserve">2 </t>
  </si>
  <si>
    <t>78957102368751，78957103762089</t>
  </si>
  <si>
    <t>SF0256186141233</t>
  </si>
  <si>
    <t>WUPO艺术家手绘</t>
  </si>
  <si>
    <t>KY4000832925502</t>
  </si>
  <si>
    <t>线条小狗</t>
  </si>
  <si>
    <t>312921576003900，312921576004202</t>
  </si>
  <si>
    <t>KY4000876991119</t>
  </si>
  <si>
    <t>LIGHT</t>
  </si>
  <si>
    <t>陈情令原画影响特典卡第一弹</t>
  </si>
  <si>
    <t>YT2574115110903，YT2574115110150</t>
  </si>
  <si>
    <t>无</t>
  </si>
  <si>
    <t>JT3144304795502</t>
  </si>
  <si>
    <t>YT7587627159279</t>
  </si>
  <si>
    <t>YT7587405680177</t>
  </si>
  <si>
    <t>KY4000903059776</t>
  </si>
  <si>
    <t>78961532840360</t>
  </si>
  <si>
    <t>78961532312906</t>
  </si>
  <si>
    <t>78961532779548</t>
  </si>
  <si>
    <t>78960602598098</t>
  </si>
  <si>
    <t>KY400096103154</t>
  </si>
  <si>
    <t>SF1462515391369</t>
  </si>
  <si>
    <t>SF0256263348320</t>
  </si>
  <si>
    <t>S70895514180</t>
  </si>
  <si>
    <t>4000962063686</t>
  </si>
  <si>
    <t>82278729142</t>
  </si>
  <si>
    <t>JYM188044158360</t>
  </si>
  <si>
    <t>S70093634994</t>
  </si>
  <si>
    <t>YT7588235240344</t>
  </si>
  <si>
    <t>SF0254904614385</t>
  </si>
  <si>
    <t>KY4000959046615</t>
  </si>
  <si>
    <t>已发货(星越)</t>
  </si>
  <si>
    <t>YT7589758483186</t>
  </si>
  <si>
    <t>777364110110089</t>
  </si>
  <si>
    <t>78964673567626</t>
  </si>
  <si>
    <t>773395092860888</t>
  </si>
  <si>
    <t>YT8821921597263</t>
  </si>
  <si>
    <t>773395607369618</t>
  </si>
  <si>
    <t>KY4000974149062</t>
  </si>
  <si>
    <t>78965587790971</t>
  </si>
  <si>
    <t>KY4000974152989</t>
  </si>
  <si>
    <t>YT7592769812960</t>
  </si>
  <si>
    <t>188130551513</t>
  </si>
  <si>
    <t>KY4000977205099</t>
  </si>
  <si>
    <t>KY4000977200066</t>
  </si>
  <si>
    <t>KY4000986289682</t>
  </si>
  <si>
    <t>大露</t>
  </si>
  <si>
    <t>玖卡文创</t>
  </si>
  <si>
    <t>魔卡少女樱珍藏卡牌</t>
  </si>
  <si>
    <t>YT7595566731843</t>
  </si>
  <si>
    <t>纸驭工坊</t>
  </si>
  <si>
    <t>原神唱片提瓦特音画珍藏集</t>
  </si>
  <si>
    <t>KY4000931360542</t>
  </si>
  <si>
    <t>无限文创</t>
  </si>
  <si>
    <t>鬼灭之刃 特典</t>
  </si>
  <si>
    <t>无限之城</t>
  </si>
  <si>
    <t>鬼灭之刃评级邮票收藏卡</t>
  </si>
  <si>
    <t>SF1462373433416</t>
  </si>
  <si>
    <t>酷咔文创</t>
  </si>
  <si>
    <t>鬼灭之刃冰箱贴</t>
  </si>
  <si>
    <t>773399492320445，773399493244585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</si>
</sst>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13">
    <numFmt numFmtId="7" formatCode="&quot;￥&quot;#,##0.00;&quot;￥&quot;\-#,##0.00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00000"/>
    <numFmt numFmtId="177" formatCode="0_ "/>
    <numFmt numFmtId="178" formatCode="0.00_ "/>
    <numFmt numFmtId="179" formatCode="yyyy/mm/dd;@"/>
    <numFmt numFmtId="180" formatCode="yyyy/mm/dd\ hh:mm;@"/>
    <numFmt numFmtId="181" formatCode="00000000"/>
    <numFmt numFmtId="182" formatCode="&quot;￥&quot;#,##0.00_ "/>
    <numFmt numFmtId="183" formatCode="yyyy/m/d;@"/>
  </numFmts>
  <fonts count="25">
    <font>
      <sz val="11"/>
      <color theme="1"/>
      <name val="微软雅黑"/>
      <charset val="134"/>
    </font>
    <font>
      <sz val="10"/>
      <color theme="1"/>
      <name val="微软雅黑"/>
      <charset val="134"/>
    </font>
    <font>
      <sz val="11"/>
      <color indexed="8"/>
      <name val="宋体"/>
      <charset val="134"/>
      <scheme val="minor"/>
    </font>
    <font>
      <b/>
      <sz val="11"/>
      <color rgb="FF000000"/>
      <name val="宋体"/>
      <charset val="134"/>
    </font>
    <font>
      <sz val="11"/>
      <color rgb="FF000000"/>
      <name val="宋体"/>
      <charset val="134"/>
    </font>
    <font>
      <b/>
      <sz val="12"/>
      <color rgb="FFFFFFFF"/>
      <name val="宋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CE4D3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4" borderId="3" applyNumberFormat="0" applyFont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13" fillId="0" borderId="5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5" borderId="6" applyNumberFormat="0" applyAlignment="0" applyProtection="0">
      <alignment vertical="center"/>
    </xf>
    <xf numFmtId="0" fontId="15" fillId="6" borderId="7" applyNumberFormat="0" applyAlignment="0" applyProtection="0">
      <alignment vertical="center"/>
    </xf>
    <xf numFmtId="0" fontId="16" fillId="6" borderId="6" applyNumberFormat="0" applyAlignment="0" applyProtection="0">
      <alignment vertical="center"/>
    </xf>
    <xf numFmtId="0" fontId="17" fillId="7" borderId="8" applyNumberFormat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20" fillId="8" borderId="0" applyNumberFormat="0" applyBorder="0" applyAlignment="0" applyProtection="0">
      <alignment vertical="center"/>
    </xf>
    <xf numFmtId="0" fontId="21" fillId="9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</cellStyleXfs>
  <cellXfs count="54">
    <xf numFmtId="0" fontId="0" fillId="0" borderId="0" xfId="0">
      <alignment vertical="center"/>
    </xf>
    <xf numFmtId="176" fontId="1" fillId="0" borderId="0" xfId="0" applyNumberFormat="1" applyFont="1" applyFill="1" applyAlignment="1">
      <alignment vertical="center"/>
    </xf>
    <xf numFmtId="49" fontId="1" fillId="0" borderId="0" xfId="0" applyNumberFormat="1" applyFont="1" applyFill="1" applyAlignment="1">
      <alignment vertical="center"/>
    </xf>
    <xf numFmtId="177" fontId="1" fillId="0" borderId="0" xfId="0" applyNumberFormat="1" applyFont="1" applyFill="1" applyAlignment="1">
      <alignment vertical="center"/>
    </xf>
    <xf numFmtId="178" fontId="1" fillId="0" borderId="0" xfId="0" applyNumberFormat="1" applyFont="1" applyFill="1" applyAlignment="1">
      <alignment vertical="center"/>
    </xf>
    <xf numFmtId="179" fontId="1" fillId="0" borderId="0" xfId="0" applyNumberFormat="1" applyFont="1" applyFill="1" applyAlignment="1">
      <alignment vertical="center"/>
    </xf>
    <xf numFmtId="0" fontId="1" fillId="0" borderId="0" xfId="0" applyFont="1" applyFill="1" applyAlignment="1">
      <alignment vertical="center"/>
    </xf>
    <xf numFmtId="0" fontId="1" fillId="0" borderId="0" xfId="0" applyFont="1">
      <alignment vertical="center"/>
    </xf>
    <xf numFmtId="176" fontId="1" fillId="0" borderId="0" xfId="0" applyNumberFormat="1" applyFont="1">
      <alignment vertical="center"/>
    </xf>
    <xf numFmtId="49" fontId="1" fillId="0" borderId="0" xfId="0" applyNumberFormat="1" applyFont="1">
      <alignment vertical="center"/>
    </xf>
    <xf numFmtId="177" fontId="1" fillId="0" borderId="0" xfId="0" applyNumberFormat="1" applyFont="1">
      <alignment vertical="center"/>
    </xf>
    <xf numFmtId="178" fontId="1" fillId="0" borderId="0" xfId="0" applyNumberFormat="1" applyFont="1">
      <alignment vertical="center"/>
    </xf>
    <xf numFmtId="179" fontId="1" fillId="0" borderId="0" xfId="0" applyNumberFormat="1" applyFont="1">
      <alignment vertical="center"/>
    </xf>
    <xf numFmtId="176" fontId="1" fillId="0" borderId="0" xfId="0" applyNumberFormat="1" applyFont="1" applyFill="1" applyAlignment="1">
      <alignment vertical="center"/>
    </xf>
    <xf numFmtId="49" fontId="1" fillId="0" borderId="0" xfId="0" applyNumberFormat="1" applyFont="1" applyFill="1" applyAlignment="1">
      <alignment vertical="center"/>
    </xf>
    <xf numFmtId="177" fontId="1" fillId="0" borderId="0" xfId="0" applyNumberFormat="1" applyFont="1" applyFill="1" applyAlignment="1">
      <alignment vertical="center"/>
    </xf>
    <xf numFmtId="178" fontId="1" fillId="0" borderId="0" xfId="0" applyNumberFormat="1" applyFont="1" applyFill="1" applyAlignment="1">
      <alignment vertical="center"/>
    </xf>
    <xf numFmtId="179" fontId="1" fillId="0" borderId="0" xfId="0" applyNumberFormat="1" applyFont="1" applyFill="1" applyAlignment="1">
      <alignment vertical="center"/>
    </xf>
    <xf numFmtId="0" fontId="2" fillId="0" borderId="0" xfId="0" applyFont="1" applyFill="1" applyAlignment="1">
      <alignment horizontal="center" vertical="center"/>
    </xf>
    <xf numFmtId="0" fontId="2" fillId="0" borderId="0" xfId="0" applyFont="1" applyFill="1" applyAlignment="1">
      <alignment vertical="center"/>
    </xf>
    <xf numFmtId="0" fontId="2" fillId="0" borderId="1" xfId="0" applyFont="1" applyFill="1" applyBorder="1" applyAlignment="1">
      <alignment horizontal="center" vertical="center"/>
    </xf>
    <xf numFmtId="180" fontId="1" fillId="0" borderId="0" xfId="0" applyNumberFormat="1" applyFont="1" applyFill="1" applyAlignment="1">
      <alignment vertical="center"/>
    </xf>
    <xf numFmtId="180" fontId="1" fillId="0" borderId="0" xfId="0" applyNumberFormat="1" applyFont="1">
      <alignment vertical="center"/>
    </xf>
    <xf numFmtId="180" fontId="1" fillId="0" borderId="0" xfId="0" applyNumberFormat="1" applyFont="1" applyFill="1" applyAlignment="1">
      <alignment vertical="center"/>
    </xf>
    <xf numFmtId="0" fontId="1" fillId="0" borderId="0" xfId="0" applyNumberFormat="1" applyFont="1" applyFill="1" applyAlignment="1">
      <alignment vertical="center"/>
    </xf>
    <xf numFmtId="0" fontId="1" fillId="0" borderId="0" xfId="0" applyNumberFormat="1" applyFont="1">
      <alignment vertical="center"/>
    </xf>
    <xf numFmtId="0" fontId="1" fillId="0" borderId="0" xfId="0" applyNumberFormat="1" applyFont="1" applyFill="1" applyAlignment="1">
      <alignment vertical="center"/>
    </xf>
    <xf numFmtId="7" fontId="1" fillId="0" borderId="0" xfId="0" applyNumberFormat="1" applyFont="1" applyFill="1" applyAlignment="1">
      <alignment vertical="center"/>
    </xf>
    <xf numFmtId="7" fontId="1" fillId="0" borderId="0" xfId="0" applyNumberFormat="1" applyFont="1">
      <alignment vertical="center"/>
    </xf>
    <xf numFmtId="7" fontId="1" fillId="0" borderId="0" xfId="0" applyNumberFormat="1" applyFont="1" applyFill="1" applyAlignment="1">
      <alignment vertical="center"/>
    </xf>
    <xf numFmtId="181" fontId="1" fillId="0" borderId="0" xfId="0" applyNumberFormat="1" applyFont="1" applyFill="1" applyAlignment="1">
      <alignment vertical="center"/>
    </xf>
    <xf numFmtId="182" fontId="1" fillId="0" borderId="0" xfId="0" applyNumberFormat="1" applyFont="1" applyFill="1" applyAlignment="1">
      <alignment vertical="center"/>
    </xf>
    <xf numFmtId="181" fontId="1" fillId="0" borderId="0" xfId="0" applyNumberFormat="1" applyFont="1">
      <alignment vertical="center"/>
    </xf>
    <xf numFmtId="182" fontId="1" fillId="0" borderId="0" xfId="0" applyNumberFormat="1" applyFont="1">
      <alignment vertical="center"/>
    </xf>
    <xf numFmtId="181" fontId="1" fillId="0" borderId="0" xfId="0" applyNumberFormat="1" applyFont="1" applyFill="1" applyAlignment="1">
      <alignment vertical="center"/>
    </xf>
    <xf numFmtId="182" fontId="1" fillId="0" borderId="0" xfId="0" applyNumberFormat="1" applyFont="1" applyFill="1" applyAlignment="1">
      <alignment vertical="center"/>
    </xf>
    <xf numFmtId="0" fontId="1" fillId="0" borderId="0" xfId="0" applyFont="1" applyFill="1" applyAlignment="1">
      <alignment horizontal="center" vertical="center"/>
    </xf>
    <xf numFmtId="10" fontId="1" fillId="0" borderId="0" xfId="0" applyNumberFormat="1" applyFont="1" applyFill="1" applyAlignment="1">
      <alignment horizontal="center" vertical="center"/>
    </xf>
    <xf numFmtId="183" fontId="1" fillId="0" borderId="0" xfId="0" applyNumberFormat="1" applyFont="1" applyFill="1" applyAlignment="1">
      <alignment horizontal="center" vertical="center"/>
    </xf>
    <xf numFmtId="0" fontId="1" fillId="0" borderId="0" xfId="0" applyFont="1" applyFill="1" applyAlignment="1">
      <alignment vertical="center"/>
    </xf>
    <xf numFmtId="0" fontId="3" fillId="0" borderId="2" xfId="0" applyFont="1" applyFill="1" applyBorder="1" applyAlignment="1">
      <alignment horizontal="center" vertical="center"/>
    </xf>
    <xf numFmtId="178" fontId="3" fillId="0" borderId="2" xfId="0" applyNumberFormat="1" applyFont="1" applyFill="1" applyBorder="1" applyAlignment="1">
      <alignment horizontal="center" vertical="center"/>
    </xf>
    <xf numFmtId="10" fontId="3" fillId="0" borderId="2" xfId="0" applyNumberFormat="1" applyFont="1" applyFill="1" applyBorder="1" applyAlignment="1">
      <alignment horizontal="center" vertical="center"/>
    </xf>
    <xf numFmtId="183" fontId="3" fillId="0" borderId="2" xfId="0" applyNumberFormat="1" applyFont="1" applyFill="1" applyBorder="1" applyAlignment="1">
      <alignment horizontal="center" vertical="center"/>
    </xf>
    <xf numFmtId="0" fontId="4" fillId="0" borderId="2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10" fontId="4" fillId="2" borderId="2" xfId="0" applyNumberFormat="1" applyFont="1" applyFill="1" applyBorder="1" applyAlignment="1">
      <alignment horizontal="center" vertical="center"/>
    </xf>
    <xf numFmtId="14" fontId="4" fillId="0" borderId="2" xfId="0" applyNumberFormat="1" applyFont="1" applyFill="1" applyBorder="1" applyAlignment="1">
      <alignment horizontal="center" vertical="center"/>
    </xf>
    <xf numFmtId="183" fontId="4" fillId="2" borderId="2" xfId="0" applyNumberFormat="1" applyFont="1" applyFill="1" applyBorder="1" applyAlignment="1">
      <alignment horizontal="center" vertical="center"/>
    </xf>
    <xf numFmtId="183" fontId="4" fillId="0" borderId="2" xfId="0" applyNumberFormat="1" applyFont="1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0" fontId="1" fillId="0" borderId="0" xfId="0" applyNumberFormat="1" applyFont="1" applyFill="1" applyAlignment="1">
      <alignment horizontal="center" vertical="center"/>
    </xf>
    <xf numFmtId="0" fontId="5" fillId="3" borderId="2" xfId="0" applyFont="1" applyFill="1" applyBorder="1" applyAlignment="1">
      <alignment horizontal="center" vertical="center"/>
    </xf>
    <xf numFmtId="0" fontId="4" fillId="0" borderId="2" xfId="0" applyNumberFormat="1" applyFont="1" applyFill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tyles" Target="styles.xml"/><Relationship Id="rId13" Type="http://schemas.openxmlformats.org/officeDocument/2006/relationships/customXml" Target="../customXml/item2.xml"/><Relationship Id="rId12" Type="http://schemas.openxmlformats.org/officeDocument/2006/relationships/customXml" Target="../customXml/item1.xml"/><Relationship Id="rId11" Type="http://schemas.openxmlformats.org/officeDocument/2006/relationships/sharedStrings" Target="sharedStrings.xml"/><Relationship Id="rId10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jpeg"/><Relationship Id="rId12" Type="http://schemas.openxmlformats.org/officeDocument/2006/relationships/image" Target="../media/image12.png"/><Relationship Id="rId11" Type="http://schemas.openxmlformats.org/officeDocument/2006/relationships/image" Target="../media/image11.jpe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.w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561975</xdr:colOff>
      <xdr:row>0</xdr:row>
      <xdr:rowOff>635</xdr:rowOff>
    </xdr:from>
    <xdr:to>
      <xdr:col>10</xdr:col>
      <xdr:colOff>567690</xdr:colOff>
      <xdr:row>21</xdr:row>
      <xdr:rowOff>125095</xdr:rowOff>
    </xdr:to>
    <xdr:pic>
      <xdr:nvPicPr>
        <xdr:cNvPr id="2" name="图片 1" descr="187beff500b290dd1d891c5dadfe26f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049520" y="635"/>
          <a:ext cx="5148580" cy="3724910"/>
        </a:xfrm>
        <a:prstGeom prst="rect">
          <a:avLst/>
        </a:prstGeom>
      </xdr:spPr>
    </xdr:pic>
    <xdr:clientData/>
  </xdr:twoCellAnchor>
  <xdr:twoCellAnchor editAs="oneCell">
    <xdr:from>
      <xdr:col>10</xdr:col>
      <xdr:colOff>511175</xdr:colOff>
      <xdr:row>0</xdr:row>
      <xdr:rowOff>77470</xdr:rowOff>
    </xdr:from>
    <xdr:to>
      <xdr:col>17</xdr:col>
      <xdr:colOff>471170</xdr:colOff>
      <xdr:row>23</xdr:row>
      <xdr:rowOff>158750</xdr:rowOff>
    </xdr:to>
    <xdr:pic>
      <xdr:nvPicPr>
        <xdr:cNvPr id="3" name="图片 2" descr="5c74deac6c9d929d86488e0a94fdb6f"/>
        <xdr:cNvPicPr>
          <a:picLocks noChangeAspect="1"/>
        </xdr:cNvPicPr>
      </xdr:nvPicPr>
      <xdr:blipFill>
        <a:blip r:embed="rId2"/>
        <a:srcRect l="1503" t="21174" r="2838" b="12525"/>
        <a:stretch>
          <a:fillRect/>
        </a:stretch>
      </xdr:blipFill>
      <xdr:spPr>
        <a:xfrm rot="16200000">
          <a:off x="10671175" y="-452120"/>
          <a:ext cx="4043680" cy="510286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17</xdr:row>
      <xdr:rowOff>123825</xdr:rowOff>
    </xdr:from>
    <xdr:to>
      <xdr:col>10</xdr:col>
      <xdr:colOff>436880</xdr:colOff>
      <xdr:row>33</xdr:row>
      <xdr:rowOff>115570</xdr:rowOff>
    </xdr:to>
    <xdr:pic>
      <xdr:nvPicPr>
        <xdr:cNvPr id="4" name="图片 3" descr="63c571fe60ae6200f42d964568702bd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317490" y="3038475"/>
          <a:ext cx="4749800" cy="2753995"/>
        </a:xfrm>
        <a:prstGeom prst="rect">
          <a:avLst/>
        </a:prstGeom>
      </xdr:spPr>
    </xdr:pic>
    <xdr:clientData/>
  </xdr:twoCellAnchor>
  <xdr:twoCellAnchor editAs="oneCell">
    <xdr:from>
      <xdr:col>10</xdr:col>
      <xdr:colOff>619125</xdr:colOff>
      <xdr:row>20</xdr:row>
      <xdr:rowOff>28575</xdr:rowOff>
    </xdr:from>
    <xdr:to>
      <xdr:col>17</xdr:col>
      <xdr:colOff>190500</xdr:colOff>
      <xdr:row>50</xdr:row>
      <xdr:rowOff>160655</xdr:rowOff>
    </xdr:to>
    <xdr:pic>
      <xdr:nvPicPr>
        <xdr:cNvPr id="5" name="图片 4" descr="e3f37b833269b837c34192ec33c88e0"/>
        <xdr:cNvPicPr>
          <a:picLocks noChangeAspect="1"/>
        </xdr:cNvPicPr>
      </xdr:nvPicPr>
      <xdr:blipFill>
        <a:blip r:embed="rId4"/>
        <a:srcRect t="26231" r="3409" b="25473"/>
        <a:stretch>
          <a:fillRect/>
        </a:stretch>
      </xdr:blipFill>
      <xdr:spPr>
        <a:xfrm>
          <a:off x="10249535" y="3457575"/>
          <a:ext cx="4714240" cy="529463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32</xdr:row>
      <xdr:rowOff>38100</xdr:rowOff>
    </xdr:from>
    <xdr:to>
      <xdr:col>10</xdr:col>
      <xdr:colOff>407035</xdr:colOff>
      <xdr:row>50</xdr:row>
      <xdr:rowOff>132715</xdr:rowOff>
    </xdr:to>
    <xdr:pic>
      <xdr:nvPicPr>
        <xdr:cNvPr id="6" name="图片 5" descr="54a65c3d0da46929abc0a0ab78d46b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84165" y="5543550"/>
          <a:ext cx="4653280" cy="318071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49</xdr:row>
      <xdr:rowOff>104775</xdr:rowOff>
    </xdr:from>
    <xdr:to>
      <xdr:col>11</xdr:col>
      <xdr:colOff>104775</xdr:colOff>
      <xdr:row>66</xdr:row>
      <xdr:rowOff>128270</xdr:rowOff>
    </xdr:to>
    <xdr:pic>
      <xdr:nvPicPr>
        <xdr:cNvPr id="7" name="图片 6" descr="21781a0eec46eae68575a0a83874bb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317490" y="8524875"/>
          <a:ext cx="5152390" cy="293814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141</xdr:row>
      <xdr:rowOff>0</xdr:rowOff>
    </xdr:from>
    <xdr:to>
      <xdr:col>8</xdr:col>
      <xdr:colOff>629285</xdr:colOff>
      <xdr:row>170</xdr:row>
      <xdr:rowOff>134620</xdr:rowOff>
    </xdr:to>
    <xdr:pic>
      <xdr:nvPicPr>
        <xdr:cNvPr id="8" name="图片 7" descr="d53e0ccf0ea375c694ee8ed1f7e854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441315" y="24193500"/>
          <a:ext cx="3348990" cy="510667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66</xdr:row>
      <xdr:rowOff>133350</xdr:rowOff>
    </xdr:from>
    <xdr:to>
      <xdr:col>10</xdr:col>
      <xdr:colOff>499110</xdr:colOff>
      <xdr:row>89</xdr:row>
      <xdr:rowOff>30480</xdr:rowOff>
    </xdr:to>
    <xdr:pic>
      <xdr:nvPicPr>
        <xdr:cNvPr id="9" name="图片 8" descr="782f03446f3d8d88fe15d61b5512dac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336540" y="11468100"/>
          <a:ext cx="4792980" cy="3840480"/>
        </a:xfrm>
        <a:prstGeom prst="rect">
          <a:avLst/>
        </a:prstGeom>
      </xdr:spPr>
    </xdr:pic>
    <xdr:clientData/>
  </xdr:twoCellAnchor>
  <xdr:twoCellAnchor editAs="oneCell">
    <xdr:from>
      <xdr:col>4</xdr:col>
      <xdr:colOff>4127</xdr:colOff>
      <xdr:row>86</xdr:row>
      <xdr:rowOff>134302</xdr:rowOff>
    </xdr:from>
    <xdr:to>
      <xdr:col>10</xdr:col>
      <xdr:colOff>595947</xdr:colOff>
      <xdr:row>103</xdr:row>
      <xdr:rowOff>120967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 rot="16200000">
          <a:off x="6275070" y="13848080"/>
          <a:ext cx="2901315" cy="4999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666750</xdr:colOff>
      <xdr:row>66</xdr:row>
      <xdr:rowOff>104775</xdr:rowOff>
    </xdr:from>
    <xdr:to>
      <xdr:col>17</xdr:col>
      <xdr:colOff>9525</xdr:colOff>
      <xdr:row>82</xdr:row>
      <xdr:rowOff>117475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0297160" y="11439525"/>
          <a:ext cx="4485640" cy="2755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504825</xdr:colOff>
      <xdr:row>82</xdr:row>
      <xdr:rowOff>47625</xdr:rowOff>
    </xdr:from>
    <xdr:to>
      <xdr:col>16</xdr:col>
      <xdr:colOff>47625</xdr:colOff>
      <xdr:row>101</xdr:row>
      <xdr:rowOff>41275</xdr:rowOff>
    </xdr:to>
    <xdr:pic>
      <xdr:nvPicPr>
        <xdr:cNvPr id="12" name="图片 11" descr="ac4b65c6ac8fa15e23c807b2deced2c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869930" y="14125575"/>
          <a:ext cx="3216275" cy="325120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5</xdr:col>
          <xdr:colOff>0</xdr:colOff>
          <xdr:row>107</xdr:row>
          <xdr:rowOff>0</xdr:rowOff>
        </xdr:from>
        <xdr:to>
          <xdr:col>7</xdr:col>
          <xdr:colOff>77470</xdr:colOff>
          <xdr:row>113</xdr:row>
          <xdr:rowOff>38735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5956935" y="18364200"/>
              <a:ext cx="1546860" cy="106743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</xdr:col>
          <xdr:colOff>0</xdr:colOff>
          <xdr:row>106</xdr:row>
          <xdr:rowOff>0</xdr:rowOff>
        </xdr:from>
        <xdr:to>
          <xdr:col>8</xdr:col>
          <xdr:colOff>77470</xdr:colOff>
          <xdr:row>112</xdr:row>
          <xdr:rowOff>38735</xdr:rowOff>
        </xdr:to>
        <xdr:sp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6691630" y="18192750"/>
              <a:ext cx="1546860" cy="1067435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4</xdr:col>
      <xdr:colOff>314325</xdr:colOff>
      <xdr:row>102</xdr:row>
      <xdr:rowOff>28575</xdr:rowOff>
    </xdr:from>
    <xdr:to>
      <xdr:col>11</xdr:col>
      <xdr:colOff>76835</xdr:colOff>
      <xdr:row>123</xdr:row>
      <xdr:rowOff>96520</xdr:rowOff>
    </xdr:to>
    <xdr:pic>
      <xdr:nvPicPr>
        <xdr:cNvPr id="15" name="图片 14" descr="d31fcaa29d8a8f1168d78f3fd14a2a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536565" y="17535525"/>
          <a:ext cx="4905375" cy="3668395"/>
        </a:xfrm>
        <a:prstGeom prst="rect">
          <a:avLst/>
        </a:prstGeom>
      </xdr:spPr>
    </xdr:pic>
    <xdr:clientData/>
  </xdr:twoCellAnchor>
  <xdr:twoCellAnchor editAs="oneCell">
    <xdr:from>
      <xdr:col>11</xdr:col>
      <xdr:colOff>100647</xdr:colOff>
      <xdr:row>99</xdr:row>
      <xdr:rowOff>166370</xdr:rowOff>
    </xdr:from>
    <xdr:to>
      <xdr:col>16</xdr:col>
      <xdr:colOff>545147</xdr:colOff>
      <xdr:row>117</xdr:row>
      <xdr:rowOff>85725</xdr:rowOff>
    </xdr:to>
    <xdr:pic>
      <xdr:nvPicPr>
        <xdr:cNvPr id="16" name="图片 15" descr="692d3c170711398b65e9f298b946af8"/>
        <xdr:cNvPicPr>
          <a:picLocks noChangeAspect="1"/>
        </xdr:cNvPicPr>
      </xdr:nvPicPr>
      <xdr:blipFill>
        <a:blip r:embed="rId13"/>
        <a:srcRect l="1178" t="11307" r="3098" b="12576"/>
        <a:stretch>
          <a:fillRect/>
        </a:stretch>
      </xdr:blipFill>
      <xdr:spPr>
        <a:xfrm rot="16200000">
          <a:off x="11021695" y="16602710"/>
          <a:ext cx="3005455" cy="411797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168</xdr:row>
      <xdr:rowOff>123825</xdr:rowOff>
    </xdr:from>
    <xdr:to>
      <xdr:col>10</xdr:col>
      <xdr:colOff>581025</xdr:colOff>
      <xdr:row>188</xdr:row>
      <xdr:rowOff>66675</xdr:rowOff>
    </xdr:to>
    <xdr:pic>
      <xdr:nvPicPr>
        <xdr:cNvPr id="17" name="图片 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327015" y="28946475"/>
          <a:ext cx="4884420" cy="337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57150</xdr:colOff>
      <xdr:row>136</xdr:row>
      <xdr:rowOff>47625</xdr:rowOff>
    </xdr:from>
    <xdr:to>
      <xdr:col>16</xdr:col>
      <xdr:colOff>664845</xdr:colOff>
      <xdr:row>171</xdr:row>
      <xdr:rowOff>109220</xdr:rowOff>
    </xdr:to>
    <xdr:pic>
      <xdr:nvPicPr>
        <xdr:cNvPr id="18" name="图片 17" descr="547fe098e455ef07cc0a6e44a3ffb50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422255" y="23383875"/>
          <a:ext cx="4281170" cy="606234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1" name="入库台账表" displayName="入库台账表" ref="A1:L8" totalsRowShown="0">
  <tableColumns count="12">
    <tableColumn id="1" name="入库记录id"/>
    <tableColumn id="2" name="进货量"/>
    <tableColumn id="3" name="入库商品"/>
    <tableColumn id="4" name="入库物料编号"/>
    <tableColumn id="5" name="入库物料SKU"/>
    <tableColumn id="6" name="入库日期"/>
    <tableColumn id="7" name="材料全称 (商品库存管理)"/>
    <tableColumn id="8" name="操作员"/>
    <tableColumn id="9" name="颜色"/>
    <tableColumn id="10" name="材料供应商"/>
    <tableColumn id="11" name="累计进货量 (库存管理台账表)"/>
    <tableColumn id="12" name="备注"/>
  </tableColumns>
  <tableStyleInfo showFirstColumn="0" showLastColumn="0" showRowStripes="1" showColumnStripes="0"/>
</table>
</file>

<file path=xl/tables/table2.xml><?xml version="1.0" encoding="utf-8"?>
<table xmlns="http://schemas.openxmlformats.org/spreadsheetml/2006/main" id="2" name="出库台账表" displayName="出库台账表" ref="A1:V9" totalsRowShown="0">
  <tableColumns count="22">
    <tableColumn id="1" name="出库记录id"/>
    <tableColumn id="2" name="库存管理台账关联"/>
    <tableColumn id="3" name="客户名称"/>
    <tableColumn id="4" name="出库数量"/>
    <tableColumn id="5" name="订单金额"/>
    <tableColumn id="6" name="出库日期"/>
    <tableColumn id="7" name="物料编号"/>
    <tableColumn id="8" name="商品售价"/>
    <tableColumn id="9" name="库存管理材料全称"/>
    <tableColumn id="10" name="操作员"/>
    <tableColumn id="11" name="仓位"/>
    <tableColumn id="12" name="卷号和数量明细"/>
    <tableColumn id="13" name="客户"/>
    <tableColumn id="14" name="材料名称"/>
    <tableColumn id="15" name="材料SKU"/>
    <tableColumn id="16" name="颜色"/>
    <tableColumn id="17" name="颜色编号"/>
    <tableColumn id="18" name="关联已接单数据"/>
    <tableColumn id="19" name="销售单号"/>
    <tableColumn id="20" name="出库物流信息"/>
    <tableColumn id="21" name="出货时长"/>
    <tableColumn id="22" name="备注"/>
  </tableColumns>
  <tableStyleInfo showFirstColumn="0" showLastColumn="0" showRowStripes="1" showColumnStripes="0"/>
</table>
</file>

<file path=xl/tables/table3.xml><?xml version="1.0" encoding="utf-8"?>
<table xmlns="http://schemas.openxmlformats.org/spreadsheetml/2006/main" id="3" name="库存管理台账表" displayName="库存管理台账表" ref="A1:R7" totalsRowShown="0">
  <tableColumns count="18">
    <tableColumn id="1" name="物料名称"/>
    <tableColumn id="2" name="物料编号"/>
    <tableColumn id="3" name="商品售价"/>
    <tableColumn id="4" name="物料SKU"/>
    <tableColumn id="5" name="累计出库量"/>
    <tableColumn id="6" name="剩余库存"/>
    <tableColumn id="7" name="进货提醒"/>
    <tableColumn id="8" name="关联：出库台账表"/>
    <tableColumn id="9" name="出库数量"/>
    <tableColumn id="10" name="关联：商品入库记录"/>
    <tableColumn id="11" name="累计进货量"/>
    <tableColumn id="12" name="颜色"/>
    <tableColumn id="13" name="颜色编号"/>
    <tableColumn id="14" name="入库数量"/>
    <tableColumn id="15" name="材料全称"/>
    <tableColumn id="16" name="材料供应商"/>
    <tableColumn id="17" name="仓位"/>
    <tableColumn id="18" name="备注"/>
  </tableColumns>
  <tableStyleInfo showFirstColumn="0" showLastColumn="0" showRowStripes="1" showColumnStripes="0"/>
</table>
</file>

<file path=xl/tables/table4.xml><?xml version="1.0" encoding="utf-8"?>
<table xmlns="http://schemas.openxmlformats.org/spreadsheetml/2006/main" id="4" name="客户明细数据表" displayName="客户明细数据表" ref="A1:O53" totalsRowShown="0">
  <tableColumns count="15">
    <tableColumn id="1" name="序号"/>
    <tableColumn id="2" name="客户"/>
    <tableColumn id="3" name="联系人"/>
    <tableColumn id="4" name="联系电话"/>
    <tableColumn id="5" name="区域"/>
    <tableColumn id="6" name="收货地址"/>
    <tableColumn id="7" name="文本"/>
    <tableColumn id="8" name="是否可以允收"/>
    <tableColumn id="9" name="是否月结付款时间"/>
    <tableColumn id="10" name="车队"/>
    <tableColumn id="11" name=" 车队地址"/>
    <tableColumn id="12" name="发车时间"/>
    <tableColumn id="13" name="备注4"/>
    <tableColumn id="14" name="关联：出库台账表"/>
    <tableColumn id="15" name="关联：出库台账表2"/>
  </tableColumns>
  <tableStyleInfo showFirstColumn="0" showLastColumn="0" showRowStripes="1" showColumnStripes="0"/>
</table>
</file>

<file path=xl/tables/table5.xml><?xml version="1.0" encoding="utf-8"?>
<table xmlns="http://schemas.openxmlformats.org/spreadsheetml/2006/main" id="5" name="仓库巡检_总数据" displayName="仓库巡检_总数据" ref="A1:G7" totalsRowShown="0">
  <tableColumns count="7">
    <tableColumn id="1" name="巡检时间"/>
    <tableColumn id="2" name="库存位置"/>
    <tableColumn id="4" name="问题反馈"/>
    <tableColumn id="5" name="是否上报"/>
    <tableColumn id="6" name="巡检人"/>
    <tableColumn id="7" name="问题负责人"/>
    <tableColumn id="8" name="处理结果"/>
  </tableColumns>
  <tableStyleInfo showFirstColumn="0" showLastColumn="0" showRowStripes="1" showColumnStripes="0"/>
</table>
</file>

<file path=xl/tables/table6.xml><?xml version="1.0" encoding="utf-8"?>
<table xmlns="http://schemas.openxmlformats.org/spreadsheetml/2006/main" id="6" name="采购记录" displayName="采购记录" ref="A1:P161" totalsRowShown="0">
  <tableColumns count="16">
    <tableColumn id="1" name="采购单号"/>
    <tableColumn id="2" name="供货商"/>
    <tableColumn id="3" name="采购品类"/>
    <tableColumn id="4" name="产品名称"/>
    <tableColumn id="5" name="产品规格"/>
    <tableColumn id="7" name="采购数量"/>
    <tableColumn id="8" name="单价（RMB）"/>
    <tableColumn id="9" name="采购总金额"/>
    <tableColumn id="10" name="下单时间"/>
    <tableColumn id="11" name="发货时间3"/>
    <tableColumn id="12" name="备注"/>
    <tableColumn id="13" name="货运单号"/>
    <tableColumn id="14" name="产品图片"/>
    <tableColumn id="15" name="产品盒数"/>
    <tableColumn id="16" name="状态"/>
    <tableColumn id="17" name="厂商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8.xml.rels><?xml version="1.0" encoding="UTF-8" standalone="yes"?>
<Relationships xmlns="http://schemas.openxmlformats.org/package/2006/relationships"><Relationship Id="rId5" Type="http://schemas.openxmlformats.org/officeDocument/2006/relationships/oleObject" Target="../embeddings/oleObject2.bin"/><Relationship Id="rId4" Type="http://schemas.openxmlformats.org/officeDocument/2006/relationships/image" Target="../media/image16.w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85"/>
  <sheetViews>
    <sheetView tabSelected="1" workbookViewId="0">
      <selection activeCell="E69" sqref="E69"/>
    </sheetView>
  </sheetViews>
  <sheetFormatPr defaultColWidth="11.3333333333333" defaultRowHeight="19.5"/>
  <cols>
    <col min="1" max="2" width="11.3333333333333" style="36"/>
    <col min="3" max="3" width="62.7777777777778" style="36" customWidth="1"/>
    <col min="4" max="7" width="11.3333333333333" style="36"/>
    <col min="8" max="8" width="11.3333333333333" style="51"/>
    <col min="9" max="9" width="17.4444444444444" style="38" customWidth="1"/>
    <col min="10" max="16384" width="11.3333333333333" style="39"/>
  </cols>
  <sheetData>
    <row r="1" spans="1:9">
      <c r="A1" s="52" t="s">
        <v>0</v>
      </c>
      <c r="B1" s="52" t="s">
        <v>1</v>
      </c>
      <c r="C1" s="52" t="s">
        <v>2</v>
      </c>
      <c r="D1" s="52" t="s">
        <v>3</v>
      </c>
      <c r="E1" s="52" t="s">
        <v>4</v>
      </c>
      <c r="F1" s="52" t="s">
        <v>5</v>
      </c>
      <c r="G1" s="52" t="s">
        <v>6</v>
      </c>
      <c r="H1" s="52" t="s">
        <v>7</v>
      </c>
      <c r="I1" s="52" t="s">
        <v>8</v>
      </c>
    </row>
    <row r="2" spans="1:9">
      <c r="A2" s="44">
        <v>10001</v>
      </c>
      <c r="B2" s="44" t="s">
        <v>9</v>
      </c>
      <c r="C2" s="44" t="s">
        <v>10</v>
      </c>
      <c r="D2" s="44" t="s">
        <v>11</v>
      </c>
      <c r="E2" s="44">
        <v>24</v>
      </c>
      <c r="F2" s="44">
        <v>12</v>
      </c>
      <c r="G2" s="44"/>
      <c r="H2" s="53"/>
      <c r="I2" s="49"/>
    </row>
    <row r="3" spans="1:9">
      <c r="A3" s="44">
        <v>10002</v>
      </c>
      <c r="B3" s="44" t="s">
        <v>12</v>
      </c>
      <c r="C3" s="44" t="s">
        <v>13</v>
      </c>
      <c r="D3" s="44" t="s">
        <v>14</v>
      </c>
      <c r="E3" s="44">
        <v>90</v>
      </c>
      <c r="F3" s="44">
        <v>1</v>
      </c>
      <c r="G3" s="44"/>
      <c r="H3" s="53"/>
      <c r="I3" s="49"/>
    </row>
    <row r="4" spans="1:9">
      <c r="A4" s="44">
        <v>10003</v>
      </c>
      <c r="B4" s="44" t="s">
        <v>9</v>
      </c>
      <c r="C4" s="44" t="s">
        <v>15</v>
      </c>
      <c r="D4" s="44" t="s">
        <v>16</v>
      </c>
      <c r="E4" s="44">
        <v>36</v>
      </c>
      <c r="F4" s="44">
        <v>11</v>
      </c>
      <c r="G4" s="44"/>
      <c r="H4" s="53"/>
      <c r="I4" s="49"/>
    </row>
    <row r="5" spans="1:9">
      <c r="A5" s="44">
        <v>10004</v>
      </c>
      <c r="B5" s="44" t="s">
        <v>17</v>
      </c>
      <c r="C5" s="44" t="s">
        <v>18</v>
      </c>
      <c r="D5" s="44" t="s">
        <v>19</v>
      </c>
      <c r="E5" s="44">
        <v>100</v>
      </c>
      <c r="F5" s="44">
        <v>1</v>
      </c>
      <c r="G5" s="44"/>
      <c r="H5" s="53"/>
      <c r="I5" s="49"/>
    </row>
    <row r="6" spans="1:9">
      <c r="A6" s="44">
        <v>10005</v>
      </c>
      <c r="B6" s="44" t="s">
        <v>9</v>
      </c>
      <c r="C6" s="44" t="s">
        <v>20</v>
      </c>
      <c r="D6" s="44" t="s">
        <v>21</v>
      </c>
      <c r="E6" s="44">
        <v>36</v>
      </c>
      <c r="F6" s="44">
        <v>18</v>
      </c>
      <c r="G6" s="44"/>
      <c r="H6" s="53"/>
      <c r="I6" s="49"/>
    </row>
    <row r="7" spans="1:9">
      <c r="A7" s="44">
        <v>10006</v>
      </c>
      <c r="B7" s="44" t="s">
        <v>22</v>
      </c>
      <c r="C7" s="44" t="s">
        <v>23</v>
      </c>
      <c r="D7" s="44" t="s">
        <v>24</v>
      </c>
      <c r="E7" s="44">
        <v>48</v>
      </c>
      <c r="F7" s="44">
        <v>1</v>
      </c>
      <c r="G7" s="44"/>
      <c r="H7" s="53"/>
      <c r="I7" s="49"/>
    </row>
    <row r="8" spans="1:9">
      <c r="A8" s="44">
        <v>10007</v>
      </c>
      <c r="B8" s="44" t="s">
        <v>25</v>
      </c>
      <c r="C8" s="44" t="s">
        <v>26</v>
      </c>
      <c r="D8" s="44" t="s">
        <v>24</v>
      </c>
      <c r="E8" s="44">
        <v>240</v>
      </c>
      <c r="F8" s="44">
        <v>1</v>
      </c>
      <c r="G8" s="44"/>
      <c r="H8" s="53"/>
      <c r="I8" s="49"/>
    </row>
    <row r="9" spans="1:9">
      <c r="A9" s="44">
        <v>10008</v>
      </c>
      <c r="B9" s="44" t="s">
        <v>17</v>
      </c>
      <c r="C9" s="44" t="s">
        <v>27</v>
      </c>
      <c r="D9" s="44" t="s">
        <v>28</v>
      </c>
      <c r="E9" s="44">
        <v>52</v>
      </c>
      <c r="F9" s="44">
        <v>1</v>
      </c>
      <c r="G9" s="44"/>
      <c r="H9" s="53"/>
      <c r="I9" s="49"/>
    </row>
    <row r="10" spans="1:9">
      <c r="A10" s="44">
        <v>10009</v>
      </c>
      <c r="B10" s="44" t="s">
        <v>9</v>
      </c>
      <c r="C10" s="44" t="s">
        <v>29</v>
      </c>
      <c r="D10" s="44" t="s">
        <v>30</v>
      </c>
      <c r="E10" s="44">
        <v>36</v>
      </c>
      <c r="F10" s="44">
        <v>12</v>
      </c>
      <c r="G10" s="44"/>
      <c r="H10" s="53"/>
      <c r="I10" s="49"/>
    </row>
    <row r="11" spans="1:9">
      <c r="A11" s="44">
        <v>10010</v>
      </c>
      <c r="B11" s="44" t="s">
        <v>9</v>
      </c>
      <c r="C11" s="44" t="s">
        <v>31</v>
      </c>
      <c r="D11" s="44" t="s">
        <v>32</v>
      </c>
      <c r="E11" s="44">
        <v>10</v>
      </c>
      <c r="F11" s="44">
        <v>10</v>
      </c>
      <c r="G11" s="44"/>
      <c r="H11" s="53"/>
      <c r="I11" s="49"/>
    </row>
    <row r="12" spans="1:9">
      <c r="A12" s="44">
        <v>10011</v>
      </c>
      <c r="B12" s="44" t="s">
        <v>17</v>
      </c>
      <c r="C12" s="44" t="s">
        <v>33</v>
      </c>
      <c r="D12" s="44" t="s">
        <v>34</v>
      </c>
      <c r="E12" s="44">
        <v>300</v>
      </c>
      <c r="F12" s="44">
        <v>1</v>
      </c>
      <c r="G12" s="44"/>
      <c r="H12" s="53"/>
      <c r="I12" s="49"/>
    </row>
    <row r="13" spans="1:9">
      <c r="A13" s="44">
        <v>10012</v>
      </c>
      <c r="B13" s="44" t="s">
        <v>9</v>
      </c>
      <c r="C13" s="44" t="s">
        <v>35</v>
      </c>
      <c r="D13" s="44" t="s">
        <v>36</v>
      </c>
      <c r="E13" s="44">
        <v>36</v>
      </c>
      <c r="F13" s="44">
        <v>13</v>
      </c>
      <c r="G13" s="44"/>
      <c r="H13" s="53"/>
      <c r="I13" s="49"/>
    </row>
    <row r="14" spans="1:9">
      <c r="A14" s="44">
        <v>10013</v>
      </c>
      <c r="B14" s="44" t="s">
        <v>12</v>
      </c>
      <c r="C14" s="44" t="s">
        <v>37</v>
      </c>
      <c r="D14" s="44" t="s">
        <v>38</v>
      </c>
      <c r="E14" s="44">
        <v>30</v>
      </c>
      <c r="F14" s="44">
        <v>6</v>
      </c>
      <c r="G14" s="44"/>
      <c r="H14" s="53"/>
      <c r="I14" s="49"/>
    </row>
    <row r="15" spans="1:9">
      <c r="A15" s="44">
        <v>10014</v>
      </c>
      <c r="B15" s="44" t="s">
        <v>9</v>
      </c>
      <c r="C15" s="44" t="s">
        <v>39</v>
      </c>
      <c r="D15" s="44" t="s">
        <v>40</v>
      </c>
      <c r="E15" s="44">
        <v>36</v>
      </c>
      <c r="F15" s="44">
        <v>12</v>
      </c>
      <c r="G15" s="44"/>
      <c r="H15" s="53"/>
      <c r="I15" s="49"/>
    </row>
    <row r="16" spans="1:9">
      <c r="A16" s="44">
        <v>10015</v>
      </c>
      <c r="B16" s="44" t="s">
        <v>9</v>
      </c>
      <c r="C16" s="44" t="s">
        <v>41</v>
      </c>
      <c r="D16" s="44" t="s">
        <v>21</v>
      </c>
      <c r="E16" s="44">
        <v>48</v>
      </c>
      <c r="F16" s="44">
        <v>30</v>
      </c>
      <c r="G16" s="44"/>
      <c r="H16" s="53"/>
      <c r="I16" s="49"/>
    </row>
    <row r="17" spans="1:9">
      <c r="A17" s="44">
        <v>10016</v>
      </c>
      <c r="B17" s="44" t="s">
        <v>9</v>
      </c>
      <c r="C17" s="44" t="s">
        <v>42</v>
      </c>
      <c r="D17" s="44" t="s">
        <v>21</v>
      </c>
      <c r="E17" s="44">
        <v>48</v>
      </c>
      <c r="F17" s="44">
        <v>30</v>
      </c>
      <c r="G17" s="44"/>
      <c r="H17" s="53"/>
      <c r="I17" s="49"/>
    </row>
    <row r="18" spans="1:9">
      <c r="A18" s="44">
        <v>10017</v>
      </c>
      <c r="B18" s="44" t="s">
        <v>9</v>
      </c>
      <c r="C18" s="44" t="s">
        <v>43</v>
      </c>
      <c r="D18" s="44" t="s">
        <v>44</v>
      </c>
      <c r="E18" s="44">
        <v>36</v>
      </c>
      <c r="F18" s="44">
        <v>16</v>
      </c>
      <c r="G18" s="44"/>
      <c r="H18" s="53"/>
      <c r="I18" s="49"/>
    </row>
    <row r="19" spans="1:9">
      <c r="A19" s="44">
        <v>10018</v>
      </c>
      <c r="B19" s="44" t="s">
        <v>9</v>
      </c>
      <c r="C19" s="44" t="s">
        <v>45</v>
      </c>
      <c r="D19" s="44" t="s">
        <v>44</v>
      </c>
      <c r="E19" s="44">
        <v>36</v>
      </c>
      <c r="F19" s="44">
        <v>10</v>
      </c>
      <c r="G19" s="44"/>
      <c r="H19" s="53"/>
      <c r="I19" s="49"/>
    </row>
    <row r="20" spans="1:9">
      <c r="A20" s="44">
        <v>10019</v>
      </c>
      <c r="B20" s="44" t="s">
        <v>46</v>
      </c>
      <c r="C20" s="44" t="s">
        <v>47</v>
      </c>
      <c r="D20" s="44" t="s">
        <v>48</v>
      </c>
      <c r="E20" s="44">
        <v>100</v>
      </c>
      <c r="F20" s="44">
        <v>1</v>
      </c>
      <c r="G20" s="44"/>
      <c r="H20" s="44"/>
      <c r="I20" s="44"/>
    </row>
    <row r="21" spans="1:9">
      <c r="A21" s="44">
        <v>10020</v>
      </c>
      <c r="B21" s="44" t="s">
        <v>9</v>
      </c>
      <c r="C21" s="44" t="s">
        <v>49</v>
      </c>
      <c r="D21" s="44" t="s">
        <v>24</v>
      </c>
      <c r="E21" s="44">
        <v>36</v>
      </c>
      <c r="F21" s="44">
        <v>80</v>
      </c>
      <c r="G21" s="44"/>
      <c r="H21" s="44"/>
      <c r="I21" s="44"/>
    </row>
    <row r="22" spans="1:9">
      <c r="A22" s="44">
        <v>10021</v>
      </c>
      <c r="B22" s="44" t="s">
        <v>9</v>
      </c>
      <c r="C22" s="44" t="s">
        <v>50</v>
      </c>
      <c r="D22" s="44" t="s">
        <v>44</v>
      </c>
      <c r="E22" s="44">
        <v>36</v>
      </c>
      <c r="F22" s="44">
        <v>16</v>
      </c>
      <c r="G22" s="44"/>
      <c r="H22" s="44"/>
      <c r="I22" s="44"/>
    </row>
    <row r="23" spans="1:9">
      <c r="A23" s="44">
        <v>10022</v>
      </c>
      <c r="B23" s="44" t="s">
        <v>9</v>
      </c>
      <c r="C23" s="44" t="s">
        <v>51</v>
      </c>
      <c r="D23" s="44" t="s">
        <v>52</v>
      </c>
      <c r="E23" s="44">
        <v>10</v>
      </c>
      <c r="F23" s="44">
        <v>1</v>
      </c>
      <c r="G23" s="44"/>
      <c r="H23" s="44"/>
      <c r="I23" s="44"/>
    </row>
    <row r="24" spans="1:9">
      <c r="A24" s="44">
        <v>10023</v>
      </c>
      <c r="B24" s="44" t="s">
        <v>17</v>
      </c>
      <c r="C24" s="44" t="s">
        <v>53</v>
      </c>
      <c r="D24" s="44" t="s">
        <v>54</v>
      </c>
      <c r="E24" s="44">
        <v>80</v>
      </c>
      <c r="F24" s="44">
        <v>3</v>
      </c>
      <c r="G24" s="44"/>
      <c r="H24" s="44"/>
      <c r="I24" s="44"/>
    </row>
    <row r="25" spans="1:9">
      <c r="A25" s="44">
        <v>10024</v>
      </c>
      <c r="B25" s="44" t="s">
        <v>9</v>
      </c>
      <c r="C25" s="44" t="s">
        <v>55</v>
      </c>
      <c r="D25" s="44" t="s">
        <v>56</v>
      </c>
      <c r="E25" s="44">
        <v>36</v>
      </c>
      <c r="F25" s="44">
        <v>10</v>
      </c>
      <c r="G25" s="44"/>
      <c r="H25" s="44"/>
      <c r="I25" s="44"/>
    </row>
    <row r="26" spans="1:9">
      <c r="A26" s="44">
        <v>10025</v>
      </c>
      <c r="B26" s="44" t="s">
        <v>57</v>
      </c>
      <c r="C26" s="44" t="s">
        <v>58</v>
      </c>
      <c r="D26" s="44" t="s">
        <v>59</v>
      </c>
      <c r="E26" s="44">
        <v>200</v>
      </c>
      <c r="F26" s="44">
        <v>1</v>
      </c>
      <c r="G26" s="44"/>
      <c r="H26" s="44"/>
      <c r="I26" s="44"/>
    </row>
    <row r="27" spans="1:9">
      <c r="A27" s="44">
        <v>10026</v>
      </c>
      <c r="B27" s="44" t="s">
        <v>46</v>
      </c>
      <c r="C27" s="44" t="s">
        <v>60</v>
      </c>
      <c r="D27" s="44" t="s">
        <v>61</v>
      </c>
      <c r="E27" s="44">
        <v>180</v>
      </c>
      <c r="F27" s="44">
        <v>1</v>
      </c>
      <c r="G27" s="44"/>
      <c r="H27" s="44"/>
      <c r="I27" s="44"/>
    </row>
    <row r="28" spans="1:9">
      <c r="A28" s="44">
        <v>10027</v>
      </c>
      <c r="B28" s="44" t="s">
        <v>12</v>
      </c>
      <c r="C28" s="44" t="s">
        <v>62</v>
      </c>
      <c r="D28" s="44" t="s">
        <v>63</v>
      </c>
      <c r="E28" s="44">
        <v>90</v>
      </c>
      <c r="F28" s="44">
        <v>1</v>
      </c>
      <c r="G28" s="44"/>
      <c r="H28" s="44"/>
      <c r="I28" s="44"/>
    </row>
    <row r="29" spans="1:9">
      <c r="A29" s="44">
        <v>10028</v>
      </c>
      <c r="B29" s="44" t="s">
        <v>64</v>
      </c>
      <c r="C29" s="44" t="s">
        <v>65</v>
      </c>
      <c r="D29" s="44" t="s">
        <v>66</v>
      </c>
      <c r="E29" s="44">
        <v>12</v>
      </c>
      <c r="F29" s="44">
        <v>10</v>
      </c>
      <c r="G29" s="44"/>
      <c r="H29" s="44"/>
      <c r="I29" s="44"/>
    </row>
    <row r="30" spans="1:9">
      <c r="A30" s="44">
        <v>10029</v>
      </c>
      <c r="B30" s="44" t="s">
        <v>9</v>
      </c>
      <c r="C30" s="44" t="s">
        <v>67</v>
      </c>
      <c r="D30" s="44" t="s">
        <v>44</v>
      </c>
      <c r="E30" s="44">
        <v>48</v>
      </c>
      <c r="F30" s="44">
        <v>10</v>
      </c>
      <c r="G30" s="44"/>
      <c r="H30" s="44"/>
      <c r="I30" s="44"/>
    </row>
    <row r="31" spans="1:9">
      <c r="A31" s="44">
        <v>10030</v>
      </c>
      <c r="B31" s="44" t="s">
        <v>12</v>
      </c>
      <c r="C31" s="44" t="s">
        <v>68</v>
      </c>
      <c r="D31" s="44" t="s">
        <v>69</v>
      </c>
      <c r="E31" s="44">
        <v>90</v>
      </c>
      <c r="F31" s="44">
        <v>1</v>
      </c>
      <c r="G31" s="44"/>
      <c r="H31" s="44"/>
      <c r="I31" s="44"/>
    </row>
    <row r="32" spans="1:9">
      <c r="A32" s="44">
        <v>10031</v>
      </c>
      <c r="B32" s="44" t="s">
        <v>9</v>
      </c>
      <c r="C32" s="44" t="s">
        <v>70</v>
      </c>
      <c r="D32" s="44" t="s">
        <v>21</v>
      </c>
      <c r="E32" s="44">
        <v>48</v>
      </c>
      <c r="F32" s="44">
        <v>36</v>
      </c>
      <c r="G32" s="44"/>
      <c r="H32" s="44"/>
      <c r="I32" s="44"/>
    </row>
    <row r="33" spans="1:9">
      <c r="A33" s="44">
        <v>10032</v>
      </c>
      <c r="B33" s="44" t="s">
        <v>9</v>
      </c>
      <c r="C33" s="44" t="s">
        <v>71</v>
      </c>
      <c r="D33" s="44" t="s">
        <v>72</v>
      </c>
      <c r="E33" s="44">
        <v>36</v>
      </c>
      <c r="F33" s="44">
        <v>13</v>
      </c>
      <c r="G33" s="44"/>
      <c r="H33" s="44"/>
      <c r="I33" s="44"/>
    </row>
    <row r="34" spans="1:9">
      <c r="A34" s="44">
        <v>10033</v>
      </c>
      <c r="B34" s="44" t="s">
        <v>9</v>
      </c>
      <c r="C34" s="44" t="s">
        <v>73</v>
      </c>
      <c r="D34" s="44" t="s">
        <v>74</v>
      </c>
      <c r="E34" s="44">
        <v>36</v>
      </c>
      <c r="F34" s="44">
        <v>13</v>
      </c>
      <c r="G34" s="44"/>
      <c r="H34" s="44"/>
      <c r="I34" s="44"/>
    </row>
    <row r="35" spans="1:9">
      <c r="A35" s="44">
        <v>10034</v>
      </c>
      <c r="B35" s="44" t="s">
        <v>9</v>
      </c>
      <c r="C35" s="44" t="s">
        <v>75</v>
      </c>
      <c r="D35" s="44" t="s">
        <v>76</v>
      </c>
      <c r="E35" s="44">
        <v>36</v>
      </c>
      <c r="F35" s="44">
        <v>15</v>
      </c>
      <c r="G35" s="44"/>
      <c r="H35" s="44"/>
      <c r="I35" s="44"/>
    </row>
    <row r="36" spans="1:9">
      <c r="A36" s="44">
        <v>10035</v>
      </c>
      <c r="B36" s="44" t="s">
        <v>9</v>
      </c>
      <c r="C36" s="44" t="s">
        <v>77</v>
      </c>
      <c r="D36" s="44" t="s">
        <v>76</v>
      </c>
      <c r="E36" s="44">
        <v>20</v>
      </c>
      <c r="F36" s="44">
        <v>10</v>
      </c>
      <c r="G36" s="44"/>
      <c r="H36" s="44"/>
      <c r="I36" s="44"/>
    </row>
    <row r="37" spans="1:9">
      <c r="A37" s="44">
        <v>10036</v>
      </c>
      <c r="B37" s="44" t="s">
        <v>9</v>
      </c>
      <c r="C37" s="44" t="s">
        <v>78</v>
      </c>
      <c r="D37" s="44" t="s">
        <v>79</v>
      </c>
      <c r="E37" s="44">
        <v>300</v>
      </c>
      <c r="F37" s="44">
        <v>1</v>
      </c>
      <c r="G37" s="44"/>
      <c r="H37" s="44"/>
      <c r="I37" s="44"/>
    </row>
    <row r="38" spans="1:9">
      <c r="A38" s="44">
        <v>10037</v>
      </c>
      <c r="B38" s="44" t="s">
        <v>12</v>
      </c>
      <c r="C38" s="44" t="s">
        <v>80</v>
      </c>
      <c r="D38" s="44" t="s">
        <v>81</v>
      </c>
      <c r="E38" s="44">
        <v>90</v>
      </c>
      <c r="F38" s="44">
        <v>1</v>
      </c>
      <c r="G38" s="44"/>
      <c r="H38" s="44"/>
      <c r="I38" s="44"/>
    </row>
    <row r="39" spans="1:9">
      <c r="A39" s="44">
        <v>10038</v>
      </c>
      <c r="B39" s="44" t="s">
        <v>12</v>
      </c>
      <c r="C39" s="44" t="s">
        <v>82</v>
      </c>
      <c r="D39" s="44" t="s">
        <v>83</v>
      </c>
      <c r="E39" s="44">
        <v>30</v>
      </c>
      <c r="F39" s="44">
        <v>6</v>
      </c>
      <c r="G39" s="44"/>
      <c r="H39" s="44"/>
      <c r="I39" s="44"/>
    </row>
    <row r="40" spans="1:9">
      <c r="A40" s="44">
        <v>10039</v>
      </c>
      <c r="B40" s="44" t="s">
        <v>12</v>
      </c>
      <c r="C40" s="44" t="s">
        <v>84</v>
      </c>
      <c r="D40" s="44" t="s">
        <v>85</v>
      </c>
      <c r="E40" s="44">
        <v>90</v>
      </c>
      <c r="F40" s="44">
        <v>1</v>
      </c>
      <c r="G40" s="44"/>
      <c r="H40" s="44"/>
      <c r="I40" s="44"/>
    </row>
    <row r="41" spans="1:9">
      <c r="A41" s="44">
        <v>10040</v>
      </c>
      <c r="B41" s="44" t="s">
        <v>17</v>
      </c>
      <c r="C41" s="44" t="s">
        <v>86</v>
      </c>
      <c r="D41" s="44" t="s">
        <v>87</v>
      </c>
      <c r="E41" s="44">
        <v>300</v>
      </c>
      <c r="F41" s="44">
        <v>1</v>
      </c>
      <c r="G41" s="44"/>
      <c r="H41" s="44"/>
      <c r="I41" s="44"/>
    </row>
    <row r="42" spans="1:9">
      <c r="A42" s="44">
        <v>10041</v>
      </c>
      <c r="B42" s="44" t="s">
        <v>9</v>
      </c>
      <c r="C42" s="44" t="s">
        <v>88</v>
      </c>
      <c r="D42" s="44" t="s">
        <v>21</v>
      </c>
      <c r="E42" s="44">
        <v>36</v>
      </c>
      <c r="F42" s="44">
        <v>18</v>
      </c>
      <c r="G42" s="44"/>
      <c r="H42" s="44"/>
      <c r="I42" s="44"/>
    </row>
    <row r="43" spans="1:9">
      <c r="A43" s="44">
        <v>10042</v>
      </c>
      <c r="B43" s="44" t="s">
        <v>9</v>
      </c>
      <c r="C43" s="44" t="s">
        <v>89</v>
      </c>
      <c r="D43" s="44" t="s">
        <v>21</v>
      </c>
      <c r="E43" s="44">
        <v>48</v>
      </c>
      <c r="F43" s="44">
        <v>20</v>
      </c>
      <c r="G43" s="44"/>
      <c r="H43" s="44"/>
      <c r="I43" s="44"/>
    </row>
    <row r="44" spans="1:9">
      <c r="A44" s="44">
        <v>10043</v>
      </c>
      <c r="B44" s="44" t="s">
        <v>90</v>
      </c>
      <c r="C44" s="44" t="s">
        <v>91</v>
      </c>
      <c r="D44" s="44"/>
      <c r="E44" s="44">
        <v>200</v>
      </c>
      <c r="F44" s="44">
        <v>1</v>
      </c>
      <c r="G44" s="44"/>
      <c r="H44" s="44"/>
      <c r="I44" s="44"/>
    </row>
    <row r="45" spans="1:9">
      <c r="A45" s="44">
        <v>10044</v>
      </c>
      <c r="B45" s="44" t="s">
        <v>12</v>
      </c>
      <c r="C45" s="44" t="s">
        <v>92</v>
      </c>
      <c r="D45" s="44" t="s">
        <v>93</v>
      </c>
      <c r="E45" s="44">
        <v>20</v>
      </c>
      <c r="F45" s="44">
        <v>5</v>
      </c>
      <c r="G45" s="44"/>
      <c r="H45" s="44"/>
      <c r="I45" s="44"/>
    </row>
    <row r="46" spans="1:9">
      <c r="A46" s="44">
        <v>10045</v>
      </c>
      <c r="B46" s="44" t="s">
        <v>9</v>
      </c>
      <c r="C46" s="44" t="s">
        <v>94</v>
      </c>
      <c r="D46" s="44" t="s">
        <v>95</v>
      </c>
      <c r="E46" s="44">
        <v>36</v>
      </c>
      <c r="F46" s="44">
        <v>14</v>
      </c>
      <c r="G46" s="44"/>
      <c r="H46" s="44"/>
      <c r="I46" s="44"/>
    </row>
    <row r="47" spans="1:9">
      <c r="A47" s="44">
        <v>10046</v>
      </c>
      <c r="B47" s="44" t="s">
        <v>12</v>
      </c>
      <c r="C47" s="44" t="s">
        <v>96</v>
      </c>
      <c r="D47" s="44" t="s">
        <v>97</v>
      </c>
      <c r="E47" s="44">
        <v>20</v>
      </c>
      <c r="F47" s="44">
        <v>6</v>
      </c>
      <c r="G47" s="44"/>
      <c r="H47" s="44"/>
      <c r="I47" s="44"/>
    </row>
    <row r="48" spans="1:9">
      <c r="A48" s="44">
        <v>10047</v>
      </c>
      <c r="B48" s="44" t="s">
        <v>9</v>
      </c>
      <c r="C48" s="44" t="s">
        <v>98</v>
      </c>
      <c r="D48" s="44" t="s">
        <v>44</v>
      </c>
      <c r="E48" s="44">
        <v>48</v>
      </c>
      <c r="F48" s="44">
        <v>10</v>
      </c>
      <c r="G48" s="44"/>
      <c r="H48" s="44"/>
      <c r="I48" s="44"/>
    </row>
    <row r="49" spans="1:9">
      <c r="A49" s="44"/>
      <c r="B49" s="44"/>
      <c r="C49" s="44"/>
      <c r="D49" s="44"/>
      <c r="E49" s="44"/>
      <c r="F49" s="44"/>
      <c r="G49" s="44"/>
      <c r="H49" s="44"/>
      <c r="I49" s="44"/>
    </row>
    <row r="50" spans="1:9">
      <c r="A50" s="44">
        <v>10049</v>
      </c>
      <c r="B50" s="44" t="s">
        <v>9</v>
      </c>
      <c r="C50" s="44" t="s">
        <v>99</v>
      </c>
      <c r="D50" s="44" t="s">
        <v>100</v>
      </c>
      <c r="E50" s="44">
        <v>36</v>
      </c>
      <c r="F50" s="44">
        <v>11</v>
      </c>
      <c r="G50" s="44"/>
      <c r="H50" s="44"/>
      <c r="I50" s="44"/>
    </row>
    <row r="51" spans="1:9">
      <c r="A51" s="44">
        <v>10050</v>
      </c>
      <c r="B51" s="44" t="s">
        <v>101</v>
      </c>
      <c r="C51" s="44" t="s">
        <v>102</v>
      </c>
      <c r="D51" s="44"/>
      <c r="E51" s="44"/>
      <c r="F51" s="44"/>
      <c r="G51" s="44"/>
      <c r="H51" s="44"/>
      <c r="I51" s="44"/>
    </row>
    <row r="52" spans="1:9">
      <c r="A52" s="44">
        <v>10051</v>
      </c>
      <c r="B52" s="44" t="s">
        <v>101</v>
      </c>
      <c r="C52" s="44" t="s">
        <v>103</v>
      </c>
      <c r="D52" s="44"/>
      <c r="E52" s="44"/>
      <c r="F52" s="44"/>
      <c r="G52" s="44"/>
      <c r="H52" s="44"/>
      <c r="I52" s="44"/>
    </row>
    <row r="53" spans="1:9">
      <c r="A53" s="44">
        <v>10052</v>
      </c>
      <c r="B53" s="44" t="s">
        <v>101</v>
      </c>
      <c r="C53" s="44" t="s">
        <v>104</v>
      </c>
      <c r="D53" s="44"/>
      <c r="E53" s="44"/>
      <c r="F53" s="44"/>
      <c r="G53" s="44"/>
      <c r="H53" s="44"/>
      <c r="I53" s="44"/>
    </row>
    <row r="54" spans="1:9">
      <c r="A54" s="44">
        <v>10053</v>
      </c>
      <c r="B54" s="44" t="s">
        <v>9</v>
      </c>
      <c r="C54" s="44" t="s">
        <v>105</v>
      </c>
      <c r="D54" s="44" t="s">
        <v>44</v>
      </c>
      <c r="E54" s="44">
        <v>48</v>
      </c>
      <c r="F54" s="44">
        <v>20</v>
      </c>
      <c r="G54" s="44"/>
      <c r="H54" s="44"/>
      <c r="I54" s="44"/>
    </row>
    <row r="55" spans="1:9">
      <c r="A55" s="44">
        <v>10054</v>
      </c>
      <c r="B55" s="44" t="s">
        <v>9</v>
      </c>
      <c r="C55" s="44" t="s">
        <v>106</v>
      </c>
      <c r="D55" s="44" t="s">
        <v>107</v>
      </c>
      <c r="E55" s="44">
        <v>36</v>
      </c>
      <c r="F55" s="44">
        <v>13</v>
      </c>
      <c r="G55" s="44"/>
      <c r="H55" s="44"/>
      <c r="I55" s="44"/>
    </row>
    <row r="56" spans="1:9">
      <c r="A56" s="44">
        <v>10055</v>
      </c>
      <c r="B56" s="44" t="s">
        <v>17</v>
      </c>
      <c r="C56" s="44" t="s">
        <v>108</v>
      </c>
      <c r="D56" s="44" t="s">
        <v>109</v>
      </c>
      <c r="E56" s="44">
        <v>200</v>
      </c>
      <c r="F56" s="44">
        <v>3</v>
      </c>
      <c r="G56" s="44"/>
      <c r="H56" s="44"/>
      <c r="I56" s="44"/>
    </row>
    <row r="57" spans="1:9">
      <c r="A57" s="44">
        <v>10056</v>
      </c>
      <c r="B57" s="44" t="s">
        <v>9</v>
      </c>
      <c r="C57" s="44" t="s">
        <v>110</v>
      </c>
      <c r="D57" s="44" t="s">
        <v>44</v>
      </c>
      <c r="E57" s="44">
        <v>36</v>
      </c>
      <c r="F57" s="44">
        <v>13</v>
      </c>
      <c r="G57" s="44"/>
      <c r="H57" s="44"/>
      <c r="I57" s="44"/>
    </row>
    <row r="58" spans="1:9">
      <c r="A58" s="44">
        <v>10057</v>
      </c>
      <c r="B58" s="44" t="s">
        <v>9</v>
      </c>
      <c r="C58" s="44" t="s">
        <v>111</v>
      </c>
      <c r="D58" s="44" t="s">
        <v>112</v>
      </c>
      <c r="E58" s="44">
        <v>36</v>
      </c>
      <c r="F58" s="44">
        <v>14</v>
      </c>
      <c r="G58" s="44"/>
      <c r="H58" s="44"/>
      <c r="I58" s="44"/>
    </row>
    <row r="59" spans="1:9">
      <c r="A59" s="44">
        <v>10058</v>
      </c>
      <c r="B59" s="44" t="s">
        <v>12</v>
      </c>
      <c r="C59" s="44" t="s">
        <v>113</v>
      </c>
      <c r="D59" s="44" t="s">
        <v>114</v>
      </c>
      <c r="E59" s="44">
        <v>16</v>
      </c>
      <c r="F59" s="44">
        <v>5</v>
      </c>
      <c r="G59" s="44"/>
      <c r="H59" s="44"/>
      <c r="I59" s="44"/>
    </row>
    <row r="60" spans="1:9">
      <c r="A60" s="44">
        <v>10059</v>
      </c>
      <c r="B60" s="44" t="s">
        <v>9</v>
      </c>
      <c r="C60" s="44" t="s">
        <v>115</v>
      </c>
      <c r="D60" s="44" t="s">
        <v>116</v>
      </c>
      <c r="E60" s="44">
        <v>36</v>
      </c>
      <c r="F60" s="44">
        <v>13</v>
      </c>
      <c r="G60" s="44"/>
      <c r="H60" s="44"/>
      <c r="I60" s="44"/>
    </row>
    <row r="61" spans="1:9">
      <c r="A61" s="44">
        <v>10060</v>
      </c>
      <c r="B61" s="44" t="s">
        <v>117</v>
      </c>
      <c r="C61" s="44" t="s">
        <v>118</v>
      </c>
      <c r="D61" s="44" t="s">
        <v>117</v>
      </c>
      <c r="E61" s="44">
        <v>0</v>
      </c>
      <c r="F61" s="44">
        <v>0</v>
      </c>
      <c r="G61" s="44"/>
      <c r="H61" s="44"/>
      <c r="I61" s="44"/>
    </row>
    <row r="62" spans="1:9">
      <c r="A62" s="44">
        <v>10061</v>
      </c>
      <c r="B62" s="44" t="s">
        <v>9</v>
      </c>
      <c r="C62" s="44" t="s">
        <v>119</v>
      </c>
      <c r="D62" s="44" t="s">
        <v>120</v>
      </c>
      <c r="E62" s="44">
        <v>36</v>
      </c>
      <c r="F62" s="44">
        <v>14</v>
      </c>
      <c r="G62" s="44"/>
      <c r="H62" s="44"/>
      <c r="I62" s="44"/>
    </row>
    <row r="63" spans="1:9">
      <c r="A63" s="44">
        <v>10062</v>
      </c>
      <c r="B63" s="44" t="s">
        <v>12</v>
      </c>
      <c r="C63" s="44" t="s">
        <v>121</v>
      </c>
      <c r="D63" s="44" t="s">
        <v>122</v>
      </c>
      <c r="E63" s="44">
        <v>10</v>
      </c>
      <c r="F63" s="44">
        <v>12</v>
      </c>
      <c r="G63" s="44"/>
      <c r="H63" s="44"/>
      <c r="I63" s="44"/>
    </row>
    <row r="64" spans="1:9">
      <c r="A64" s="44">
        <v>10063</v>
      </c>
      <c r="B64" s="44" t="s">
        <v>9</v>
      </c>
      <c r="C64" s="44" t="s">
        <v>123</v>
      </c>
      <c r="D64" s="44" t="s">
        <v>124</v>
      </c>
      <c r="E64" s="44">
        <v>36</v>
      </c>
      <c r="F64" s="44">
        <v>13</v>
      </c>
      <c r="G64" s="44"/>
      <c r="H64" s="44"/>
      <c r="I64" s="44"/>
    </row>
    <row r="65" spans="1:9">
      <c r="A65" s="44">
        <v>10064</v>
      </c>
      <c r="B65" s="44" t="s">
        <v>9</v>
      </c>
      <c r="C65" s="44" t="s">
        <v>125</v>
      </c>
      <c r="D65" s="44" t="s">
        <v>44</v>
      </c>
      <c r="E65" s="44">
        <v>36</v>
      </c>
      <c r="F65" s="44">
        <v>16</v>
      </c>
      <c r="G65" s="44"/>
      <c r="H65" s="44"/>
      <c r="I65" s="44"/>
    </row>
    <row r="66" spans="1:9">
      <c r="A66" s="44">
        <v>10065</v>
      </c>
      <c r="B66" s="44" t="s">
        <v>9</v>
      </c>
      <c r="C66" s="44" t="s">
        <v>126</v>
      </c>
      <c r="D66" s="44" t="s">
        <v>127</v>
      </c>
      <c r="E66" s="44">
        <v>36</v>
      </c>
      <c r="F66" s="44">
        <v>12</v>
      </c>
      <c r="G66" s="44"/>
      <c r="H66" s="44"/>
      <c r="I66" s="44"/>
    </row>
    <row r="67" spans="1:9">
      <c r="A67" s="44">
        <v>10066</v>
      </c>
      <c r="B67" s="44" t="s">
        <v>9</v>
      </c>
      <c r="C67" s="44" t="s">
        <v>128</v>
      </c>
      <c r="D67" s="44" t="s">
        <v>129</v>
      </c>
      <c r="E67" s="44">
        <v>36</v>
      </c>
      <c r="F67" s="44">
        <v>15</v>
      </c>
      <c r="G67" s="44"/>
      <c r="H67" s="44"/>
      <c r="I67" s="44"/>
    </row>
    <row r="68" spans="1:9">
      <c r="A68" s="44">
        <v>10067</v>
      </c>
      <c r="B68" s="44" t="s">
        <v>9</v>
      </c>
      <c r="C68" s="44" t="s">
        <v>130</v>
      </c>
      <c r="D68" s="44" t="s">
        <v>131</v>
      </c>
      <c r="E68" s="44">
        <v>36</v>
      </c>
      <c r="F68" s="44">
        <v>13</v>
      </c>
      <c r="G68" s="44"/>
      <c r="H68" s="44"/>
      <c r="I68" s="44"/>
    </row>
    <row r="69" spans="1:9">
      <c r="A69" s="44">
        <v>10068</v>
      </c>
      <c r="B69" s="44" t="s">
        <v>9</v>
      </c>
      <c r="C69" s="44" t="s">
        <v>132</v>
      </c>
      <c r="D69" s="44" t="s">
        <v>21</v>
      </c>
      <c r="E69" s="44">
        <v>36</v>
      </c>
      <c r="F69" s="44">
        <v>18</v>
      </c>
      <c r="G69" s="44"/>
      <c r="H69" s="44"/>
      <c r="I69" s="44"/>
    </row>
    <row r="70" spans="1:9">
      <c r="A70" s="44">
        <v>10069</v>
      </c>
      <c r="B70" s="44" t="s">
        <v>117</v>
      </c>
      <c r="C70" s="44" t="s">
        <v>133</v>
      </c>
      <c r="D70" s="44" t="s">
        <v>44</v>
      </c>
      <c r="E70" s="44">
        <v>0</v>
      </c>
      <c r="F70" s="44">
        <v>0</v>
      </c>
      <c r="G70" s="44"/>
      <c r="H70" s="44"/>
      <c r="I70" s="44"/>
    </row>
    <row r="71" spans="1:9">
      <c r="A71" s="44">
        <v>10070</v>
      </c>
      <c r="B71" s="44" t="s">
        <v>117</v>
      </c>
      <c r="C71" s="44" t="s">
        <v>134</v>
      </c>
      <c r="D71" s="44" t="s">
        <v>44</v>
      </c>
      <c r="E71" s="44">
        <v>0</v>
      </c>
      <c r="F71" s="44">
        <v>0</v>
      </c>
      <c r="G71" s="44"/>
      <c r="H71" s="44"/>
      <c r="I71" s="44"/>
    </row>
    <row r="72" spans="1:9">
      <c r="A72" s="44">
        <v>10071</v>
      </c>
      <c r="B72" s="44" t="s">
        <v>117</v>
      </c>
      <c r="C72" s="44" t="s">
        <v>135</v>
      </c>
      <c r="D72" s="44" t="s">
        <v>44</v>
      </c>
      <c r="E72" s="44">
        <v>0</v>
      </c>
      <c r="F72" s="44">
        <v>0</v>
      </c>
      <c r="G72" s="44"/>
      <c r="H72" s="44"/>
      <c r="I72" s="44"/>
    </row>
    <row r="73" spans="1:9">
      <c r="A73" s="44">
        <v>10072</v>
      </c>
      <c r="B73" s="44" t="s">
        <v>117</v>
      </c>
      <c r="C73" s="44" t="s">
        <v>136</v>
      </c>
      <c r="D73" s="44"/>
      <c r="E73" s="44">
        <v>0</v>
      </c>
      <c r="F73" s="44">
        <v>0</v>
      </c>
      <c r="G73" s="44"/>
      <c r="H73" s="44"/>
      <c r="I73" s="44"/>
    </row>
    <row r="74" spans="1:9">
      <c r="A74" s="44">
        <v>10073</v>
      </c>
      <c r="B74" s="44" t="s">
        <v>117</v>
      </c>
      <c r="C74" s="44" t="s">
        <v>137</v>
      </c>
      <c r="D74" s="44"/>
      <c r="E74" s="44">
        <v>0</v>
      </c>
      <c r="F74" s="44">
        <v>0</v>
      </c>
      <c r="G74" s="44"/>
      <c r="H74" s="44"/>
      <c r="I74" s="44"/>
    </row>
    <row r="75" spans="1:9">
      <c r="A75" s="44">
        <v>10074</v>
      </c>
      <c r="B75" s="44" t="s">
        <v>117</v>
      </c>
      <c r="C75" s="44" t="s">
        <v>138</v>
      </c>
      <c r="D75" s="44" t="s">
        <v>40</v>
      </c>
      <c r="E75" s="44">
        <v>0</v>
      </c>
      <c r="F75" s="44">
        <v>0</v>
      </c>
      <c r="G75" s="44"/>
      <c r="H75" s="44"/>
      <c r="I75" s="44"/>
    </row>
    <row r="76" spans="1:9">
      <c r="A76" s="44">
        <v>10075</v>
      </c>
      <c r="B76" s="44" t="s">
        <v>12</v>
      </c>
      <c r="C76" s="44" t="s">
        <v>139</v>
      </c>
      <c r="D76" s="44" t="s">
        <v>140</v>
      </c>
      <c r="E76" s="44">
        <v>100</v>
      </c>
      <c r="F76" s="44">
        <v>1</v>
      </c>
      <c r="G76" s="44"/>
      <c r="H76" s="44"/>
      <c r="I76" s="44"/>
    </row>
    <row r="77" spans="1:9">
      <c r="A77" s="44">
        <v>10076</v>
      </c>
      <c r="B77" s="44" t="s">
        <v>17</v>
      </c>
      <c r="C77" s="44" t="s">
        <v>141</v>
      </c>
      <c r="D77" s="44" t="s">
        <v>142</v>
      </c>
      <c r="E77" s="44">
        <v>100</v>
      </c>
      <c r="F77" s="44">
        <v>3</v>
      </c>
      <c r="G77" s="44"/>
      <c r="H77" s="44"/>
      <c r="I77" s="44"/>
    </row>
    <row r="78" spans="1:9">
      <c r="A78" s="44">
        <v>10077</v>
      </c>
      <c r="B78" s="44" t="s">
        <v>46</v>
      </c>
      <c r="C78" s="44" t="s">
        <v>143</v>
      </c>
      <c r="D78" s="44" t="s">
        <v>144</v>
      </c>
      <c r="E78" s="44">
        <v>100</v>
      </c>
      <c r="F78" s="44">
        <v>1</v>
      </c>
      <c r="G78" s="44"/>
      <c r="H78" s="44"/>
      <c r="I78" s="44"/>
    </row>
    <row r="79" spans="1:9">
      <c r="A79" s="44">
        <v>10078</v>
      </c>
      <c r="B79" s="44" t="s">
        <v>117</v>
      </c>
      <c r="C79" s="44" t="s">
        <v>145</v>
      </c>
      <c r="D79" s="44"/>
      <c r="E79" s="44">
        <v>0</v>
      </c>
      <c r="F79" s="44">
        <v>0</v>
      </c>
      <c r="G79" s="44"/>
      <c r="H79" s="44"/>
      <c r="I79" s="44"/>
    </row>
    <row r="80" spans="1:9">
      <c r="A80" s="44">
        <v>10079</v>
      </c>
      <c r="B80" s="44" t="s">
        <v>9</v>
      </c>
      <c r="C80" s="44" t="s">
        <v>146</v>
      </c>
      <c r="D80" s="44" t="s">
        <v>76</v>
      </c>
      <c r="E80" s="44">
        <v>36</v>
      </c>
      <c r="F80" s="44">
        <v>15</v>
      </c>
      <c r="G80" s="44"/>
      <c r="H80" s="44"/>
      <c r="I80" s="44"/>
    </row>
    <row r="81" spans="1:9">
      <c r="A81" s="44">
        <v>10080</v>
      </c>
      <c r="B81" s="44" t="s">
        <v>9</v>
      </c>
      <c r="C81" s="44" t="s">
        <v>41</v>
      </c>
      <c r="D81" s="44" t="s">
        <v>21</v>
      </c>
      <c r="E81" s="44">
        <v>48</v>
      </c>
      <c r="F81" s="44">
        <v>30</v>
      </c>
      <c r="G81" s="44"/>
      <c r="H81" s="44"/>
      <c r="I81" s="44"/>
    </row>
    <row r="82" spans="1:9">
      <c r="A82" s="44">
        <v>10081</v>
      </c>
      <c r="B82" s="44" t="s">
        <v>9</v>
      </c>
      <c r="C82" s="44" t="s">
        <v>147</v>
      </c>
      <c r="D82" s="44" t="s">
        <v>21</v>
      </c>
      <c r="E82" s="44">
        <v>48</v>
      </c>
      <c r="F82" s="44">
        <v>36</v>
      </c>
      <c r="G82" s="44"/>
      <c r="H82" s="44"/>
      <c r="I82" s="44"/>
    </row>
    <row r="83" spans="1:9">
      <c r="A83" s="44">
        <v>10082</v>
      </c>
      <c r="B83" s="44" t="s">
        <v>9</v>
      </c>
      <c r="C83" s="44" t="s">
        <v>148</v>
      </c>
      <c r="D83" s="44" t="s">
        <v>21</v>
      </c>
      <c r="E83" s="44">
        <v>48</v>
      </c>
      <c r="F83" s="44">
        <v>20</v>
      </c>
      <c r="G83" s="44"/>
      <c r="H83" s="44"/>
      <c r="I83" s="44"/>
    </row>
    <row r="84" spans="1:9">
      <c r="A84" s="44">
        <v>10083</v>
      </c>
      <c r="B84" s="44" t="s">
        <v>17</v>
      </c>
      <c r="C84" s="44" t="s">
        <v>149</v>
      </c>
      <c r="D84" s="44" t="s">
        <v>150</v>
      </c>
      <c r="E84" s="44">
        <v>132</v>
      </c>
      <c r="F84" s="44">
        <v>3</v>
      </c>
      <c r="G84" s="44"/>
      <c r="H84" s="44"/>
      <c r="I84" s="44"/>
    </row>
    <row r="85" spans="1:9">
      <c r="A85" s="44">
        <v>10084</v>
      </c>
      <c r="B85" s="44" t="s">
        <v>9</v>
      </c>
      <c r="C85" s="44" t="s">
        <v>151</v>
      </c>
      <c r="D85" s="44" t="s">
        <v>152</v>
      </c>
      <c r="E85" s="44">
        <v>36</v>
      </c>
      <c r="F85" s="44">
        <v>12</v>
      </c>
      <c r="G85" s="44"/>
      <c r="H85" s="44"/>
      <c r="I85" s="44"/>
    </row>
  </sheetData>
  <sheetProtection formatCells="0" insertHyperlinks="0" autoFilter="0"/>
  <dataValidations count="2">
    <dataValidation type="custom" allowBlank="1" showErrorMessage="1" errorTitle="输入内容有误" error="请在单元格中插入图片" sqref="H2:H1048576">
      <formula1>IF(TRUE,LEFT(H2,9)="=DISPIMG(","DispImg")</formula1>
    </dataValidation>
    <dataValidation type="date" operator="greaterThanOrEqual" allowBlank="1" showErrorMessage="1" errorTitle="输入内容有误" error="请输入正确的日期" sqref="I2:I1048576">
      <formula1>1</formula1>
    </dataValidation>
  </dataValidation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86"/>
  <sheetViews>
    <sheetView topLeftCell="G76" workbookViewId="0">
      <selection activeCell="G76" sqref="G76"/>
    </sheetView>
  </sheetViews>
  <sheetFormatPr defaultColWidth="11.3333333333333" defaultRowHeight="19.5"/>
  <cols>
    <col min="1" max="1" width="11.3333333333333" style="36"/>
    <col min="2" max="2" width="62.7777777777778" style="36" customWidth="1"/>
    <col min="3" max="4" width="11.3333333333333" style="36"/>
    <col min="5" max="6" width="11.3333333333333" style="36" customWidth="1"/>
    <col min="7" max="9" width="11.3333333333333" style="36"/>
    <col min="10" max="10" width="16.8888888888889" style="36" customWidth="1"/>
    <col min="11" max="14" width="11.3333333333333" style="36" customWidth="1"/>
    <col min="15" max="15" width="15.8888888888889" style="36" customWidth="1"/>
    <col min="16" max="16" width="16.8888888888889" style="37" customWidth="1"/>
    <col min="17" max="17" width="19.7777777777778" style="36" customWidth="1"/>
    <col min="18" max="18" width="11.3333333333333" style="36" customWidth="1"/>
    <col min="19" max="20" width="11.3333333333333" style="36"/>
    <col min="21" max="21" width="11.3333333333333" style="38"/>
    <col min="22" max="22" width="11.3333333333333" style="36"/>
    <col min="23" max="23" width="11.3333333333333" style="38"/>
    <col min="24" max="16384" width="11.3333333333333" style="39"/>
  </cols>
  <sheetData>
    <row r="1" customHeight="1" spans="1:23">
      <c r="A1" s="40" t="s">
        <v>0</v>
      </c>
      <c r="B1" s="40" t="s">
        <v>2</v>
      </c>
      <c r="C1" s="40" t="s">
        <v>1</v>
      </c>
      <c r="D1" s="40" t="s">
        <v>3</v>
      </c>
      <c r="E1" s="40" t="s">
        <v>153</v>
      </c>
      <c r="F1" s="40" t="s">
        <v>154</v>
      </c>
      <c r="G1" s="40"/>
      <c r="H1" s="40"/>
      <c r="I1" s="40" t="s">
        <v>155</v>
      </c>
      <c r="J1" s="41" t="s">
        <v>156</v>
      </c>
      <c r="K1" s="41"/>
      <c r="L1" s="41"/>
      <c r="M1" s="41"/>
      <c r="N1" s="40" t="s">
        <v>157</v>
      </c>
      <c r="O1" s="40"/>
      <c r="P1" s="42" t="s">
        <v>158</v>
      </c>
      <c r="Q1" s="40" t="s">
        <v>159</v>
      </c>
      <c r="R1" s="40" t="s">
        <v>160</v>
      </c>
      <c r="S1" s="40" t="s">
        <v>161</v>
      </c>
      <c r="T1" s="40" t="s">
        <v>162</v>
      </c>
      <c r="U1" s="40" t="s">
        <v>8</v>
      </c>
      <c r="V1" s="40" t="s">
        <v>163</v>
      </c>
      <c r="W1" s="40" t="s">
        <v>164</v>
      </c>
    </row>
    <row r="2" spans="1:23">
      <c r="A2" s="40"/>
      <c r="B2" s="40"/>
      <c r="C2" s="40"/>
      <c r="D2" s="40"/>
      <c r="E2" s="40"/>
      <c r="F2" s="40" t="s">
        <v>165</v>
      </c>
      <c r="G2" s="40" t="s">
        <v>4</v>
      </c>
      <c r="H2" s="40" t="s">
        <v>5</v>
      </c>
      <c r="I2" s="40"/>
      <c r="J2" s="41" t="s">
        <v>166</v>
      </c>
      <c r="K2" s="40" t="s">
        <v>167</v>
      </c>
      <c r="L2" s="40" t="s">
        <v>168</v>
      </c>
      <c r="M2" s="40" t="s">
        <v>169</v>
      </c>
      <c r="N2" s="40" t="s">
        <v>165</v>
      </c>
      <c r="O2" s="41" t="s">
        <v>170</v>
      </c>
      <c r="P2" s="42"/>
      <c r="Q2" s="40"/>
      <c r="R2" s="40"/>
      <c r="S2" s="40"/>
      <c r="T2" s="40"/>
      <c r="U2" s="43"/>
      <c r="V2" s="40"/>
      <c r="W2" s="43"/>
    </row>
    <row r="3" spans="1:23">
      <c r="A3" s="44">
        <v>10001</v>
      </c>
      <c r="B3" s="45" t="str">
        <f>VLOOKUP($A3,sku!$A:$I,3,FALSE)</f>
        <v>小王子与爱丽丝</v>
      </c>
      <c r="C3" s="45" t="str">
        <f>VLOOKUP($A3,sku!$A:$I,2,FALSE)</f>
        <v>卡牌</v>
      </c>
      <c r="D3" s="45" t="str">
        <f>VLOOKUP($A3,sku!$A:$I,4,FALSE)</f>
        <v>卡盟文创</v>
      </c>
      <c r="E3" s="44">
        <v>67500</v>
      </c>
      <c r="F3" s="44">
        <v>1</v>
      </c>
      <c r="G3" s="45">
        <f>VLOOKUP($A3,sku!$A:$I,5,FALSE)</f>
        <v>24</v>
      </c>
      <c r="H3" s="45">
        <f>VLOOKUP($A3,sku!$A:$I,6,FALSE)</f>
        <v>12</v>
      </c>
      <c r="I3" s="44">
        <v>1</v>
      </c>
      <c r="J3" s="45">
        <f t="shared" ref="J3:J66" si="0">(K3+L3)/G3/H3</f>
        <v>7.17638888888889</v>
      </c>
      <c r="K3" s="44">
        <v>2066.8</v>
      </c>
      <c r="L3" s="44"/>
      <c r="M3" s="45">
        <f t="shared" ref="M3:M66" si="1">I3*K3+L3</f>
        <v>2066.8</v>
      </c>
      <c r="N3" s="44">
        <v>4320</v>
      </c>
      <c r="O3" s="45">
        <f t="shared" ref="O3:O66" si="2">N3/G3/H3</f>
        <v>15</v>
      </c>
      <c r="P3" s="46">
        <f t="shared" ref="P3:P66" si="3">K3/N3</f>
        <v>0.478425925925926</v>
      </c>
      <c r="Q3" s="45">
        <f t="shared" ref="Q3:Q66" si="4">E3*G3*H3*I3</f>
        <v>19440000</v>
      </c>
      <c r="R3" s="44" t="s">
        <v>171</v>
      </c>
      <c r="S3" s="44" t="s">
        <v>172</v>
      </c>
      <c r="T3" s="47">
        <v>45944</v>
      </c>
      <c r="U3" s="48" t="str">
        <f>IF(VLOOKUP($A3,sku!$A:$I,9,FALSE)=0,"现货",VLOOKUP($A3,sku!$A:$I,9,FALSE))</f>
        <v>现货</v>
      </c>
      <c r="V3" s="44"/>
      <c r="W3" s="49"/>
    </row>
    <row r="4" spans="1:23">
      <c r="A4" s="44">
        <v>10002</v>
      </c>
      <c r="B4" s="45" t="str">
        <f>VLOOKUP($A4,sku!$A:$I,3,FALSE)</f>
        <v>提瓦特工坊·原神水晶色纸</v>
      </c>
      <c r="C4" s="45" t="str">
        <f>VLOOKUP($A4,sku!$A:$I,2,FALSE)</f>
        <v>色纸</v>
      </c>
      <c r="D4" s="45" t="str">
        <f>VLOOKUP($A4,sku!$A:$I,4,FALSE)</f>
        <v>提瓦特工坊</v>
      </c>
      <c r="E4" s="44">
        <v>99000</v>
      </c>
      <c r="F4" s="44">
        <v>1</v>
      </c>
      <c r="G4" s="45">
        <f>VLOOKUP($A4,sku!$A:$I,5,FALSE)</f>
        <v>90</v>
      </c>
      <c r="H4" s="45">
        <f>VLOOKUP($A4,sku!$A:$I,6,FALSE)</f>
        <v>1</v>
      </c>
      <c r="I4" s="44">
        <v>2</v>
      </c>
      <c r="J4" s="45">
        <f t="shared" si="0"/>
        <v>9.44444444444444</v>
      </c>
      <c r="K4" s="44">
        <v>850</v>
      </c>
      <c r="L4" s="44"/>
      <c r="M4" s="45">
        <f t="shared" si="1"/>
        <v>1700</v>
      </c>
      <c r="N4" s="44">
        <f>19.9*90</f>
        <v>1791</v>
      </c>
      <c r="O4" s="45">
        <f t="shared" si="2"/>
        <v>19.9</v>
      </c>
      <c r="P4" s="46">
        <f t="shared" si="3"/>
        <v>0.474595198213289</v>
      </c>
      <c r="Q4" s="45">
        <f t="shared" si="4"/>
        <v>17820000</v>
      </c>
      <c r="R4" s="44" t="s">
        <v>173</v>
      </c>
      <c r="S4" s="44" t="s">
        <v>174</v>
      </c>
      <c r="T4" s="47">
        <v>45944</v>
      </c>
      <c r="U4" s="48" t="str">
        <f>IF(VLOOKUP($A4,sku!$A:$I,9,FALSE)=0,"现货",VLOOKUP($A4,sku!$A:$I,9,FALSE))</f>
        <v>现货</v>
      </c>
      <c r="V4" s="44"/>
      <c r="W4" s="49"/>
    </row>
    <row r="5" spans="1:23">
      <c r="A5" s="44">
        <v>10003</v>
      </c>
      <c r="B5" s="45" t="str">
        <f>VLOOKUP($A5,sku!$A:$I,3,FALSE)</f>
        <v>南卡《魔卡少女樱》</v>
      </c>
      <c r="C5" s="45" t="str">
        <f>VLOOKUP($A5,sku!$A:$I,2,FALSE)</f>
        <v>卡牌</v>
      </c>
      <c r="D5" s="45" t="str">
        <f>VLOOKUP($A5,sku!$A:$I,4,FALSE)</f>
        <v>南卡</v>
      </c>
      <c r="E5" s="44">
        <v>45000</v>
      </c>
      <c r="F5" s="44">
        <v>1</v>
      </c>
      <c r="G5" s="45">
        <f>VLOOKUP($A5,sku!$A:$I,5,FALSE)</f>
        <v>36</v>
      </c>
      <c r="H5" s="45">
        <f>VLOOKUP($A5,sku!$A:$I,6,FALSE)</f>
        <v>11</v>
      </c>
      <c r="I5" s="44">
        <v>2</v>
      </c>
      <c r="J5" s="45">
        <f t="shared" si="0"/>
        <v>1.08585858585859</v>
      </c>
      <c r="K5" s="44">
        <v>430</v>
      </c>
      <c r="L5" s="44"/>
      <c r="M5" s="45">
        <f t="shared" si="1"/>
        <v>860</v>
      </c>
      <c r="N5" s="44">
        <v>4322</v>
      </c>
      <c r="O5" s="45">
        <f t="shared" si="2"/>
        <v>10.9141414141414</v>
      </c>
      <c r="P5" s="46">
        <f t="shared" si="3"/>
        <v>0.0994909763998149</v>
      </c>
      <c r="Q5" s="45">
        <f t="shared" si="4"/>
        <v>35640000</v>
      </c>
      <c r="R5" s="44" t="s">
        <v>173</v>
      </c>
      <c r="S5" s="44" t="s">
        <v>175</v>
      </c>
      <c r="T5" s="47">
        <v>45944</v>
      </c>
      <c r="U5" s="48" t="str">
        <f>IF(VLOOKUP($A5,sku!$A:$I,9,FALSE)=0,"现货",VLOOKUP($A5,sku!$A:$I,9,FALSE))</f>
        <v>现货</v>
      </c>
      <c r="V5" s="44"/>
      <c r="W5" s="49"/>
    </row>
    <row r="6" spans="1:23">
      <c r="A6" s="44">
        <v>10004</v>
      </c>
      <c r="B6" s="45" t="str">
        <f>VLOOKUP($A6,sku!$A:$I,3,FALSE)</f>
        <v>奈良社《极昼漫游》美少女战士撕撕乐+异形小卡</v>
      </c>
      <c r="C6" s="45" t="str">
        <f>VLOOKUP($A6,sku!$A:$I,2,FALSE)</f>
        <v>撕撕乐</v>
      </c>
      <c r="D6" s="45" t="str">
        <f>VLOOKUP($A6,sku!$A:$I,4,FALSE)</f>
        <v>奈良社</v>
      </c>
      <c r="E6" s="44">
        <v>99000</v>
      </c>
      <c r="F6" s="44">
        <v>1</v>
      </c>
      <c r="G6" s="45">
        <f>VLOOKUP($A6,sku!$A:$I,5,FALSE)</f>
        <v>100</v>
      </c>
      <c r="H6" s="45">
        <f>VLOOKUP($A6,sku!$A:$I,6,FALSE)</f>
        <v>1</v>
      </c>
      <c r="I6" s="44">
        <v>2</v>
      </c>
      <c r="J6" s="45">
        <f t="shared" si="0"/>
        <v>4.7</v>
      </c>
      <c r="K6" s="44">
        <v>470</v>
      </c>
      <c r="L6" s="44"/>
      <c r="M6" s="45">
        <f t="shared" si="1"/>
        <v>940</v>
      </c>
      <c r="N6" s="44">
        <v>1990</v>
      </c>
      <c r="O6" s="45">
        <f t="shared" si="2"/>
        <v>19.9</v>
      </c>
      <c r="P6" s="46">
        <f t="shared" si="3"/>
        <v>0.236180904522613</v>
      </c>
      <c r="Q6" s="45">
        <f t="shared" si="4"/>
        <v>19800000</v>
      </c>
      <c r="R6" s="44" t="s">
        <v>173</v>
      </c>
      <c r="S6" s="44" t="s">
        <v>175</v>
      </c>
      <c r="T6" s="47">
        <v>45944</v>
      </c>
      <c r="U6" s="48" t="str">
        <f>IF(VLOOKUP($A6,sku!$A:$I,9,FALSE)=0,"现货",VLOOKUP($A6,sku!$A:$I,9,FALSE))</f>
        <v>现货</v>
      </c>
      <c r="V6" s="44"/>
      <c r="W6" s="49"/>
    </row>
    <row r="7" spans="1:23">
      <c r="A7" s="44">
        <v>10005</v>
      </c>
      <c r="B7" s="45" t="str">
        <f>VLOOKUP($A7,sku!$A:$I,3,FALSE)</f>
        <v>柯南洞悉包第五弹</v>
      </c>
      <c r="C7" s="45" t="str">
        <f>VLOOKUP($A7,sku!$A:$I,2,FALSE)</f>
        <v>卡牌</v>
      </c>
      <c r="D7" s="45" t="str">
        <f>VLOOKUP($A7,sku!$A:$I,4,FALSE)</f>
        <v>卡游</v>
      </c>
      <c r="E7" s="44">
        <v>45000</v>
      </c>
      <c r="F7" s="44">
        <v>1</v>
      </c>
      <c r="G7" s="45">
        <f>VLOOKUP($A7,sku!$A:$I,5,FALSE)</f>
        <v>36</v>
      </c>
      <c r="H7" s="45">
        <f>VLOOKUP($A7,sku!$A:$I,6,FALSE)</f>
        <v>18</v>
      </c>
      <c r="I7" s="44">
        <v>1</v>
      </c>
      <c r="J7" s="45">
        <f t="shared" si="0"/>
        <v>1.85185185185185</v>
      </c>
      <c r="K7" s="44">
        <v>1200</v>
      </c>
      <c r="L7" s="44"/>
      <c r="M7" s="45">
        <f t="shared" si="1"/>
        <v>1200</v>
      </c>
      <c r="N7" s="44">
        <v>6480</v>
      </c>
      <c r="O7" s="45">
        <f t="shared" si="2"/>
        <v>10</v>
      </c>
      <c r="P7" s="46">
        <f t="shared" si="3"/>
        <v>0.185185185185185</v>
      </c>
      <c r="Q7" s="45">
        <f t="shared" si="4"/>
        <v>29160000</v>
      </c>
      <c r="R7" s="44" t="s">
        <v>171</v>
      </c>
      <c r="S7" s="44" t="s">
        <v>176</v>
      </c>
      <c r="T7" s="47">
        <v>45944</v>
      </c>
      <c r="U7" s="48" t="str">
        <f>IF(VLOOKUP($A7,sku!$A:$I,9,FALSE)=0,"现货",VLOOKUP($A7,sku!$A:$I,9,FALSE))</f>
        <v>现货</v>
      </c>
      <c r="V7" s="44"/>
      <c r="W7" s="49"/>
    </row>
    <row r="8" spans="1:23">
      <c r="A8" s="50">
        <v>10006</v>
      </c>
      <c r="B8" s="45" t="str">
        <f>VLOOKUP($A8,sku!$A:$I,3,FALSE)</f>
        <v>夜灯</v>
      </c>
      <c r="C8" s="45" t="str">
        <f>VLOOKUP($A8,sku!$A:$I,2,FALSE)</f>
        <v>礼物</v>
      </c>
      <c r="D8" s="45" t="str">
        <f>VLOOKUP($A8,sku!$A:$I,4,FALSE)</f>
        <v>义乌</v>
      </c>
      <c r="E8" s="50">
        <v>370000</v>
      </c>
      <c r="F8" s="50">
        <v>1</v>
      </c>
      <c r="G8" s="45">
        <f>VLOOKUP($A8,sku!$A:$I,5,FALSE)</f>
        <v>48</v>
      </c>
      <c r="H8" s="45">
        <f>VLOOKUP($A8,sku!$A:$I,6,FALSE)</f>
        <v>1</v>
      </c>
      <c r="I8" s="44">
        <v>1</v>
      </c>
      <c r="J8" s="45">
        <f t="shared" si="0"/>
        <v>26.6666666666667</v>
      </c>
      <c r="K8" s="44">
        <v>1280</v>
      </c>
      <c r="L8" s="44"/>
      <c r="M8" s="45">
        <f t="shared" si="1"/>
        <v>1280</v>
      </c>
      <c r="N8" s="44">
        <v>1280</v>
      </c>
      <c r="O8" s="45">
        <f t="shared" si="2"/>
        <v>26.6666666666667</v>
      </c>
      <c r="P8" s="46">
        <f t="shared" si="3"/>
        <v>1</v>
      </c>
      <c r="Q8" s="45">
        <f t="shared" si="4"/>
        <v>17760000</v>
      </c>
      <c r="R8" s="44" t="s">
        <v>24</v>
      </c>
      <c r="S8" s="44" t="s">
        <v>177</v>
      </c>
      <c r="T8" s="47">
        <v>45948</v>
      </c>
      <c r="U8" s="48" t="str">
        <f>IF(VLOOKUP($A8,sku!$A:$I,9,FALSE)=0,"现货",VLOOKUP($A8,sku!$A:$I,9,FALSE))</f>
        <v>现货</v>
      </c>
      <c r="V8" s="44"/>
      <c r="W8" s="49"/>
    </row>
    <row r="9" spans="1:23">
      <c r="A9" s="50">
        <v>10007</v>
      </c>
      <c r="B9" s="45" t="str">
        <f>VLOOKUP($A9,sku!$A:$I,3,FALSE)</f>
        <v>太阳能招财猫</v>
      </c>
      <c r="C9" s="45" t="str">
        <f>VLOOKUP($A9,sku!$A:$I,2,FALSE)</f>
        <v>招财猫</v>
      </c>
      <c r="D9" s="45" t="str">
        <f>VLOOKUP($A9,sku!$A:$I,4,FALSE)</f>
        <v>义乌</v>
      </c>
      <c r="E9" s="50">
        <v>45000</v>
      </c>
      <c r="F9" s="50">
        <v>1</v>
      </c>
      <c r="G9" s="45">
        <f>VLOOKUP($A9,sku!$A:$I,5,FALSE)</f>
        <v>240</v>
      </c>
      <c r="H9" s="45">
        <f>VLOOKUP($A9,sku!$A:$I,6,FALSE)</f>
        <v>1</v>
      </c>
      <c r="I9" s="44">
        <v>1</v>
      </c>
      <c r="J9" s="45">
        <f t="shared" si="0"/>
        <v>4.32</v>
      </c>
      <c r="K9" s="44">
        <v>1036.8</v>
      </c>
      <c r="L9" s="44"/>
      <c r="M9" s="45">
        <f t="shared" si="1"/>
        <v>1036.8</v>
      </c>
      <c r="N9" s="44">
        <v>1036.8</v>
      </c>
      <c r="O9" s="45">
        <f t="shared" si="2"/>
        <v>4.32</v>
      </c>
      <c r="P9" s="46">
        <f t="shared" si="3"/>
        <v>1</v>
      </c>
      <c r="Q9" s="45">
        <f t="shared" si="4"/>
        <v>10800000</v>
      </c>
      <c r="R9" s="44" t="s">
        <v>24</v>
      </c>
      <c r="S9" s="44" t="s">
        <v>177</v>
      </c>
      <c r="T9" s="47">
        <v>45949</v>
      </c>
      <c r="U9" s="48" t="str">
        <f>IF(VLOOKUP($A9,sku!$A:$I,9,FALSE)=0,"现货",VLOOKUP($A9,sku!$A:$I,9,FALSE))</f>
        <v>现货</v>
      </c>
      <c r="V9" s="44"/>
      <c r="W9" s="49"/>
    </row>
    <row r="10" spans="1:23">
      <c r="A10" s="50">
        <v>10008</v>
      </c>
      <c r="B10" s="45" t="str">
        <f>VLOOKUP($A10,sku!$A:$I,3,FALSE)</f>
        <v>野火文创《月下悸动》 韩漫耽美撕撕乐</v>
      </c>
      <c r="C10" s="45" t="str">
        <f>VLOOKUP($A10,sku!$A:$I,2,FALSE)</f>
        <v>撕撕乐</v>
      </c>
      <c r="D10" s="45" t="str">
        <f>VLOOKUP($A10,sku!$A:$I,4,FALSE)</f>
        <v>野火文创</v>
      </c>
      <c r="E10" s="50">
        <v>99000</v>
      </c>
      <c r="F10" s="50">
        <v>1</v>
      </c>
      <c r="G10" s="45">
        <f>VLOOKUP($A10,sku!$A:$I,5,FALSE)</f>
        <v>52</v>
      </c>
      <c r="H10" s="45">
        <f>VLOOKUP($A10,sku!$A:$I,6,FALSE)</f>
        <v>1</v>
      </c>
      <c r="I10" s="44">
        <v>2</v>
      </c>
      <c r="J10" s="45">
        <f t="shared" si="0"/>
        <v>8.07692307692308</v>
      </c>
      <c r="K10" s="44">
        <v>420</v>
      </c>
      <c r="L10" s="44"/>
      <c r="M10" s="45">
        <f t="shared" si="1"/>
        <v>840</v>
      </c>
      <c r="N10" s="44">
        <v>1464</v>
      </c>
      <c r="O10" s="45">
        <f t="shared" si="2"/>
        <v>28.1538461538462</v>
      </c>
      <c r="P10" s="46">
        <f t="shared" si="3"/>
        <v>0.286885245901639</v>
      </c>
      <c r="Q10" s="45">
        <f t="shared" si="4"/>
        <v>10296000</v>
      </c>
      <c r="R10" s="44" t="s">
        <v>24</v>
      </c>
      <c r="S10" s="44" t="s">
        <v>174</v>
      </c>
      <c r="T10" s="47">
        <v>45949</v>
      </c>
      <c r="U10" s="48" t="str">
        <f>IF(VLOOKUP($A10,sku!$A:$I,9,FALSE)=0,"现货",VLOOKUP($A10,sku!$A:$I,9,FALSE))</f>
        <v>现货</v>
      </c>
      <c r="V10" s="44"/>
      <c r="W10" s="49"/>
    </row>
    <row r="11" spans="1:23">
      <c r="A11" s="50">
        <v>10009</v>
      </c>
      <c r="B11" s="45" t="str">
        <f>VLOOKUP($A11,sku!$A:$I,3,FALSE)</f>
        <v>悦灵文创 《落花只为君》第三弹</v>
      </c>
      <c r="C11" s="45" t="str">
        <f>VLOOKUP($A11,sku!$A:$I,2,FALSE)</f>
        <v>卡牌</v>
      </c>
      <c r="D11" s="45" t="str">
        <f>VLOOKUP($A11,sku!$A:$I,4,FALSE)</f>
        <v>悦灵文创</v>
      </c>
      <c r="E11" s="50">
        <v>45000</v>
      </c>
      <c r="F11" s="50">
        <v>1</v>
      </c>
      <c r="G11" s="45">
        <f>VLOOKUP($A11,sku!$A:$I,5,FALSE)</f>
        <v>36</v>
      </c>
      <c r="H11" s="45">
        <f>VLOOKUP($A11,sku!$A:$I,6,FALSE)</f>
        <v>12</v>
      </c>
      <c r="I11" s="44">
        <v>2</v>
      </c>
      <c r="J11" s="45">
        <f t="shared" si="0"/>
        <v>1.73611111111111</v>
      </c>
      <c r="K11" s="44">
        <v>750</v>
      </c>
      <c r="L11" s="44"/>
      <c r="M11" s="45">
        <f t="shared" si="1"/>
        <v>1500</v>
      </c>
      <c r="N11" s="44">
        <v>1615</v>
      </c>
      <c r="O11" s="45">
        <f t="shared" si="2"/>
        <v>3.73842592592593</v>
      </c>
      <c r="P11" s="46">
        <f t="shared" si="3"/>
        <v>0.464396284829721</v>
      </c>
      <c r="Q11" s="45">
        <f t="shared" si="4"/>
        <v>38880000</v>
      </c>
      <c r="R11" s="44" t="s">
        <v>178</v>
      </c>
      <c r="S11" s="44" t="s">
        <v>174</v>
      </c>
      <c r="T11" s="47">
        <v>45951</v>
      </c>
      <c r="U11" s="48" t="str">
        <f>IF(VLOOKUP($A11,sku!$A:$I,9,FALSE)=0,"现货",VLOOKUP($A11,sku!$A:$I,9,FALSE))</f>
        <v>现货</v>
      </c>
      <c r="V11" s="44"/>
      <c r="W11" s="49"/>
    </row>
    <row r="12" spans="1:23">
      <c r="A12" s="50">
        <v>10010</v>
      </c>
      <c r="B12" s="45" t="str">
        <f>VLOOKUP($A12,sku!$A:$I,3,FALSE)</f>
        <v>《万卡卡文创》鬼灭之刃日轮破晓第一弹</v>
      </c>
      <c r="C12" s="45" t="str">
        <f>VLOOKUP($A12,sku!$A:$I,2,FALSE)</f>
        <v>卡牌</v>
      </c>
      <c r="D12" s="45" t="str">
        <f>VLOOKUP($A12,sku!$A:$I,4,FALSE)</f>
        <v>万卡卡文创</v>
      </c>
      <c r="E12" s="50">
        <v>99000</v>
      </c>
      <c r="F12" s="50">
        <v>1</v>
      </c>
      <c r="G12" s="45">
        <f>VLOOKUP($A12,sku!$A:$I,5,FALSE)</f>
        <v>10</v>
      </c>
      <c r="H12" s="45">
        <f>VLOOKUP($A12,sku!$A:$I,6,FALSE)</f>
        <v>10</v>
      </c>
      <c r="I12" s="44">
        <v>2</v>
      </c>
      <c r="J12" s="45">
        <f t="shared" si="0"/>
        <v>8.5</v>
      </c>
      <c r="K12" s="44">
        <v>850</v>
      </c>
      <c r="L12" s="44"/>
      <c r="M12" s="45">
        <f t="shared" si="1"/>
        <v>1700</v>
      </c>
      <c r="N12" s="44">
        <v>1990</v>
      </c>
      <c r="O12" s="45">
        <f t="shared" si="2"/>
        <v>19.9</v>
      </c>
      <c r="P12" s="46">
        <f t="shared" si="3"/>
        <v>0.42713567839196</v>
      </c>
      <c r="Q12" s="45">
        <f t="shared" si="4"/>
        <v>19800000</v>
      </c>
      <c r="R12" s="44" t="s">
        <v>178</v>
      </c>
      <c r="S12" s="44" t="s">
        <v>177</v>
      </c>
      <c r="T12" s="47">
        <v>45958</v>
      </c>
      <c r="U12" s="48" t="str">
        <f>IF(VLOOKUP($A12,sku!$A:$I,9,FALSE)=0,"现货",VLOOKUP($A12,sku!$A:$I,9,FALSE))</f>
        <v>现货</v>
      </c>
      <c r="V12" s="44"/>
      <c r="W12" s="49"/>
    </row>
    <row r="13" spans="1:23">
      <c r="A13" s="50">
        <v>10011</v>
      </c>
      <c r="B13" s="45" t="str">
        <f>VLOOKUP($A13,sku!$A:$I,3,FALSE)</f>
        <v>火影忍者·手绘复刻撕撕乐</v>
      </c>
      <c r="C13" s="45" t="str">
        <f>VLOOKUP($A13,sku!$A:$I,2,FALSE)</f>
        <v>撕撕乐</v>
      </c>
      <c r="D13" s="45" t="str">
        <f>VLOOKUP($A13,sku!$A:$I,4,FALSE)</f>
        <v>未知</v>
      </c>
      <c r="E13" s="50">
        <v>45000</v>
      </c>
      <c r="F13" s="50">
        <v>1</v>
      </c>
      <c r="G13" s="45">
        <f>VLOOKUP($A13,sku!$A:$I,5,FALSE)</f>
        <v>300</v>
      </c>
      <c r="H13" s="45">
        <f>VLOOKUP($A13,sku!$A:$I,6,FALSE)</f>
        <v>1</v>
      </c>
      <c r="I13" s="44">
        <v>2</v>
      </c>
      <c r="J13" s="45">
        <f t="shared" si="0"/>
        <v>3.4</v>
      </c>
      <c r="K13" s="44">
        <v>1020</v>
      </c>
      <c r="L13" s="44"/>
      <c r="M13" s="45">
        <f t="shared" si="1"/>
        <v>2040</v>
      </c>
      <c r="N13" s="44">
        <v>3000</v>
      </c>
      <c r="O13" s="45">
        <f t="shared" si="2"/>
        <v>10</v>
      </c>
      <c r="P13" s="46">
        <f t="shared" si="3"/>
        <v>0.34</v>
      </c>
      <c r="Q13" s="45">
        <f t="shared" si="4"/>
        <v>27000000</v>
      </c>
      <c r="R13" s="44" t="s">
        <v>178</v>
      </c>
      <c r="S13" s="44" t="s">
        <v>174</v>
      </c>
      <c r="T13" s="47">
        <v>45958</v>
      </c>
      <c r="U13" s="48" t="str">
        <f>IF(VLOOKUP($A13,sku!$A:$I,9,FALSE)=0,"现货",VLOOKUP($A13,sku!$A:$I,9,FALSE))</f>
        <v>现货</v>
      </c>
      <c r="V13" s="44"/>
      <c r="W13" s="49"/>
    </row>
    <row r="14" spans="1:23">
      <c r="A14" s="50">
        <v>10012</v>
      </c>
      <c r="B14" s="45" t="str">
        <f>VLOOKUP($A14,sku!$A:$I,3,FALSE)</f>
        <v>京都社 美少女战士 · 第4弹</v>
      </c>
      <c r="C14" s="45" t="str">
        <f>VLOOKUP($A14,sku!$A:$I,2,FALSE)</f>
        <v>卡牌</v>
      </c>
      <c r="D14" s="45" t="str">
        <f>VLOOKUP($A14,sku!$A:$I,4,FALSE)</f>
        <v>京都社</v>
      </c>
      <c r="E14" s="50">
        <v>45000</v>
      </c>
      <c r="F14" s="50">
        <v>1</v>
      </c>
      <c r="G14" s="45">
        <f>VLOOKUP($A14,sku!$A:$I,5,FALSE)</f>
        <v>36</v>
      </c>
      <c r="H14" s="45">
        <f>VLOOKUP($A14,sku!$A:$I,6,FALSE)</f>
        <v>13</v>
      </c>
      <c r="I14" s="44">
        <v>1</v>
      </c>
      <c r="J14" s="45">
        <f t="shared" si="0"/>
        <v>3.84615384615385</v>
      </c>
      <c r="K14" s="44">
        <v>1800</v>
      </c>
      <c r="L14" s="44"/>
      <c r="M14" s="45">
        <f t="shared" si="1"/>
        <v>1800</v>
      </c>
      <c r="N14" s="44">
        <v>4608</v>
      </c>
      <c r="O14" s="45">
        <f t="shared" si="2"/>
        <v>9.84615384615385</v>
      </c>
      <c r="P14" s="46">
        <f t="shared" si="3"/>
        <v>0.390625</v>
      </c>
      <c r="Q14" s="45">
        <f t="shared" si="4"/>
        <v>21060000</v>
      </c>
      <c r="R14" s="44" t="s">
        <v>178</v>
      </c>
      <c r="S14" s="44" t="s">
        <v>174</v>
      </c>
      <c r="T14" s="47">
        <v>45958</v>
      </c>
      <c r="U14" s="48" t="str">
        <f>IF(VLOOKUP($A14,sku!$A:$I,9,FALSE)=0,"现货",VLOOKUP($A14,sku!$A:$I,9,FALSE))</f>
        <v>现货</v>
      </c>
      <c r="V14" s="44"/>
      <c r="W14" s="49"/>
    </row>
    <row r="15" spans="1:23">
      <c r="A15" s="50">
        <v>10013</v>
      </c>
      <c r="B15" s="45" t="str">
        <f>VLOOKUP($A15,sku!$A:$I,3,FALSE)</f>
        <v>吾羽文创-全亚克力正方形原神色纸</v>
      </c>
      <c r="C15" s="45" t="str">
        <f>VLOOKUP($A15,sku!$A:$I,2,FALSE)</f>
        <v>色纸</v>
      </c>
      <c r="D15" s="45" t="str">
        <f>VLOOKUP($A15,sku!$A:$I,4,FALSE)</f>
        <v>吾羽文创</v>
      </c>
      <c r="E15" s="50">
        <v>99000</v>
      </c>
      <c r="F15" s="50">
        <v>1</v>
      </c>
      <c r="G15" s="45">
        <f>VLOOKUP($A15,sku!$A:$I,5,FALSE)</f>
        <v>30</v>
      </c>
      <c r="H15" s="45">
        <f>VLOOKUP($A15,sku!$A:$I,6,FALSE)</f>
        <v>6</v>
      </c>
      <c r="I15" s="44">
        <v>2</v>
      </c>
      <c r="J15" s="45">
        <f t="shared" si="0"/>
        <v>2.66666666666667</v>
      </c>
      <c r="K15" s="44">
        <v>480</v>
      </c>
      <c r="L15" s="44"/>
      <c r="M15" s="45">
        <f t="shared" si="1"/>
        <v>960</v>
      </c>
      <c r="N15" s="44">
        <v>3240</v>
      </c>
      <c r="O15" s="45">
        <f t="shared" si="2"/>
        <v>18</v>
      </c>
      <c r="P15" s="46">
        <f t="shared" si="3"/>
        <v>0.148148148148148</v>
      </c>
      <c r="Q15" s="45">
        <f t="shared" si="4"/>
        <v>35640000</v>
      </c>
      <c r="R15" s="44" t="s">
        <v>178</v>
      </c>
      <c r="S15" s="44" t="s">
        <v>174</v>
      </c>
      <c r="T15" s="47">
        <v>45958</v>
      </c>
      <c r="U15" s="48" t="str">
        <f>IF(VLOOKUP($A15,sku!$A:$I,9,FALSE)=0,"现货",VLOOKUP($A15,sku!$A:$I,9,FALSE))</f>
        <v>现货</v>
      </c>
      <c r="V15" s="44"/>
      <c r="W15" s="49"/>
    </row>
    <row r="16" spans="1:23">
      <c r="A16" s="50">
        <v>10014</v>
      </c>
      <c r="B16" s="45" t="str">
        <f>VLOOKUP($A16,sku!$A:$I,3,FALSE)</f>
        <v>卡趣多《童话-千夜绘卷》艺术典藏卡牌</v>
      </c>
      <c r="C16" s="45" t="str">
        <f>VLOOKUP($A16,sku!$A:$I,2,FALSE)</f>
        <v>卡牌</v>
      </c>
      <c r="D16" s="45" t="str">
        <f>VLOOKUP($A16,sku!$A:$I,4,FALSE)</f>
        <v>卡趣多</v>
      </c>
      <c r="E16" s="50">
        <v>59000</v>
      </c>
      <c r="F16" s="50">
        <v>1</v>
      </c>
      <c r="G16" s="45">
        <f>VLOOKUP($A16,sku!$A:$I,5,FALSE)</f>
        <v>36</v>
      </c>
      <c r="H16" s="45">
        <f>VLOOKUP($A16,sku!$A:$I,6,FALSE)</f>
        <v>12</v>
      </c>
      <c r="I16" s="44">
        <v>1</v>
      </c>
      <c r="J16" s="45">
        <f t="shared" si="0"/>
        <v>5.55555555555556</v>
      </c>
      <c r="K16" s="44">
        <v>2400</v>
      </c>
      <c r="L16" s="44"/>
      <c r="M16" s="45">
        <f t="shared" si="1"/>
        <v>2400</v>
      </c>
      <c r="N16" s="44">
        <v>4968</v>
      </c>
      <c r="O16" s="45">
        <f t="shared" si="2"/>
        <v>11.5</v>
      </c>
      <c r="P16" s="46">
        <f t="shared" si="3"/>
        <v>0.483091787439614</v>
      </c>
      <c r="Q16" s="45">
        <f t="shared" si="4"/>
        <v>25488000</v>
      </c>
      <c r="R16" s="44" t="s">
        <v>178</v>
      </c>
      <c r="S16" s="44" t="s">
        <v>174</v>
      </c>
      <c r="T16" s="47">
        <v>45958</v>
      </c>
      <c r="U16" s="48" t="str">
        <f>IF(VLOOKUP($A16,sku!$A:$I,9,FALSE)=0,"现货",VLOOKUP($A16,sku!$A:$I,9,FALSE))</f>
        <v>现货</v>
      </c>
      <c r="V16" s="44"/>
      <c r="W16" s="49"/>
    </row>
    <row r="17" spans="1:23">
      <c r="A17" s="50">
        <v>10015</v>
      </c>
      <c r="B17" s="45" t="str">
        <f>VLOOKUP($A17,sku!$A:$I,3,FALSE)</f>
        <v>名侦探柯南-名推理收藏卡-觅影包-第3弹</v>
      </c>
      <c r="C17" s="45" t="str">
        <f>VLOOKUP($A17,sku!$A:$I,2,FALSE)</f>
        <v>卡牌</v>
      </c>
      <c r="D17" s="45" t="str">
        <f>VLOOKUP($A17,sku!$A:$I,4,FALSE)</f>
        <v>卡游</v>
      </c>
      <c r="E17" s="50">
        <v>13000</v>
      </c>
      <c r="F17" s="50">
        <v>1</v>
      </c>
      <c r="G17" s="45">
        <f>VLOOKUP($A17,sku!$A:$I,5,FALSE)</f>
        <v>48</v>
      </c>
      <c r="H17" s="45">
        <f>VLOOKUP($A17,sku!$A:$I,6,FALSE)</f>
        <v>30</v>
      </c>
      <c r="I17" s="44">
        <v>2</v>
      </c>
      <c r="J17" s="45">
        <f t="shared" si="0"/>
        <v>1</v>
      </c>
      <c r="K17" s="44">
        <v>1440</v>
      </c>
      <c r="L17" s="44"/>
      <c r="M17" s="45">
        <f t="shared" si="1"/>
        <v>2880</v>
      </c>
      <c r="N17" s="44">
        <v>2880</v>
      </c>
      <c r="O17" s="45">
        <f t="shared" si="2"/>
        <v>2</v>
      </c>
      <c r="P17" s="46">
        <f t="shared" si="3"/>
        <v>0.5</v>
      </c>
      <c r="Q17" s="45">
        <f t="shared" si="4"/>
        <v>37440000</v>
      </c>
      <c r="R17" s="44" t="s">
        <v>21</v>
      </c>
      <c r="S17" s="44" t="s">
        <v>174</v>
      </c>
      <c r="T17" s="47">
        <v>45958</v>
      </c>
      <c r="U17" s="48" t="str">
        <f>IF(VLOOKUP($A17,sku!$A:$I,9,FALSE)=0,"现货",VLOOKUP($A17,sku!$A:$I,9,FALSE))</f>
        <v>现货</v>
      </c>
      <c r="V17" s="44"/>
      <c r="W17" s="49"/>
    </row>
    <row r="18" spans="1:23">
      <c r="A18" s="50">
        <v>10016</v>
      </c>
      <c r="B18" s="45" t="str">
        <f>VLOOKUP($A18,sku!$A:$I,3,FALSE)</f>
        <v>名侦探柯南-名推理收藏卡-觅影包-第2弹</v>
      </c>
      <c r="C18" s="45" t="str">
        <f>VLOOKUP($A18,sku!$A:$I,2,FALSE)</f>
        <v>卡牌</v>
      </c>
      <c r="D18" s="45" t="str">
        <f>VLOOKUP($A18,sku!$A:$I,4,FALSE)</f>
        <v>卡游</v>
      </c>
      <c r="E18" s="50">
        <v>13000</v>
      </c>
      <c r="F18" s="50">
        <v>1</v>
      </c>
      <c r="G18" s="45">
        <f>VLOOKUP($A18,sku!$A:$I,5,FALSE)</f>
        <v>48</v>
      </c>
      <c r="H18" s="45">
        <f>VLOOKUP($A18,sku!$A:$I,6,FALSE)</f>
        <v>30</v>
      </c>
      <c r="I18" s="44">
        <v>1</v>
      </c>
      <c r="J18" s="45">
        <f t="shared" si="0"/>
        <v>1</v>
      </c>
      <c r="K18" s="44">
        <v>1440</v>
      </c>
      <c r="L18" s="44"/>
      <c r="M18" s="45">
        <f t="shared" si="1"/>
        <v>1440</v>
      </c>
      <c r="N18" s="44">
        <v>2880</v>
      </c>
      <c r="O18" s="45">
        <f t="shared" si="2"/>
        <v>2</v>
      </c>
      <c r="P18" s="46">
        <f t="shared" si="3"/>
        <v>0.5</v>
      </c>
      <c r="Q18" s="45">
        <f t="shared" si="4"/>
        <v>18720000</v>
      </c>
      <c r="R18" s="44" t="s">
        <v>21</v>
      </c>
      <c r="S18" s="44" t="s">
        <v>174</v>
      </c>
      <c r="T18" s="47">
        <v>45958</v>
      </c>
      <c r="U18" s="48" t="str">
        <f>IF(VLOOKUP($A18,sku!$A:$I,9,FALSE)=0,"现货",VLOOKUP($A18,sku!$A:$I,9,FALSE))</f>
        <v>现货</v>
      </c>
      <c r="V18" s="44"/>
      <c r="W18" s="49"/>
    </row>
    <row r="19" spans="1:23">
      <c r="A19" s="50">
        <v>10017</v>
      </c>
      <c r="B19" s="45" t="str">
        <f>VLOOKUP($A19,sku!$A:$I,3,FALSE)</f>
        <v>《斩神之凡尘神域》典藏版收藏卡</v>
      </c>
      <c r="C19" s="45" t="str">
        <f>VLOOKUP($A19,sku!$A:$I,2,FALSE)</f>
        <v>卡牌</v>
      </c>
      <c r="D19" s="45" t="str">
        <f>VLOOKUP($A19,sku!$A:$I,4,FALSE)</f>
        <v>集卡社</v>
      </c>
      <c r="E19" s="50">
        <v>45000</v>
      </c>
      <c r="F19" s="50">
        <v>1</v>
      </c>
      <c r="G19" s="45">
        <f>VLOOKUP($A19,sku!$A:$I,5,FALSE)</f>
        <v>36</v>
      </c>
      <c r="H19" s="45">
        <f>VLOOKUP($A19,sku!$A:$I,6,FALSE)</f>
        <v>16</v>
      </c>
      <c r="I19" s="44">
        <v>1</v>
      </c>
      <c r="J19" s="45">
        <f t="shared" si="0"/>
        <v>5</v>
      </c>
      <c r="K19" s="44">
        <v>2880</v>
      </c>
      <c r="L19" s="44"/>
      <c r="M19" s="45">
        <f t="shared" si="1"/>
        <v>2880</v>
      </c>
      <c r="N19" s="44">
        <v>5760</v>
      </c>
      <c r="O19" s="45">
        <f t="shared" si="2"/>
        <v>10</v>
      </c>
      <c r="P19" s="46">
        <f t="shared" si="3"/>
        <v>0.5</v>
      </c>
      <c r="Q19" s="45">
        <f t="shared" si="4"/>
        <v>25920000</v>
      </c>
      <c r="R19" s="44" t="s">
        <v>44</v>
      </c>
      <c r="S19" s="44" t="s">
        <v>174</v>
      </c>
      <c r="T19" s="47">
        <v>45958</v>
      </c>
      <c r="U19" s="48" t="str">
        <f>IF(VLOOKUP($A19,sku!$A:$I,9,FALSE)=0,"现货",VLOOKUP($A19,sku!$A:$I,9,FALSE))</f>
        <v>现货</v>
      </c>
      <c r="V19" s="44"/>
      <c r="W19" s="49"/>
    </row>
    <row r="20" spans="1:23">
      <c r="A20" s="50">
        <v>10018</v>
      </c>
      <c r="B20" s="45" t="str">
        <f>VLOOKUP($A20,sku!$A:$I,3,FALSE)</f>
        <v>《小蘑菇》流荧版收藏卡-末世深渊</v>
      </c>
      <c r="C20" s="45" t="str">
        <f>VLOOKUP($A20,sku!$A:$I,2,FALSE)</f>
        <v>卡牌</v>
      </c>
      <c r="D20" s="45" t="str">
        <f>VLOOKUP($A20,sku!$A:$I,4,FALSE)</f>
        <v>集卡社</v>
      </c>
      <c r="E20" s="50">
        <v>45000</v>
      </c>
      <c r="F20" s="50">
        <v>1</v>
      </c>
      <c r="G20" s="45">
        <f>VLOOKUP($A20,sku!$A:$I,5,FALSE)</f>
        <v>36</v>
      </c>
      <c r="H20" s="45">
        <f>VLOOKUP($A20,sku!$A:$I,6,FALSE)</f>
        <v>10</v>
      </c>
      <c r="I20" s="44">
        <v>1</v>
      </c>
      <c r="J20" s="45">
        <f t="shared" si="0"/>
        <v>5</v>
      </c>
      <c r="K20" s="44">
        <v>1800</v>
      </c>
      <c r="L20" s="44"/>
      <c r="M20" s="45">
        <f t="shared" si="1"/>
        <v>1800</v>
      </c>
      <c r="N20" s="44">
        <v>3600</v>
      </c>
      <c r="O20" s="45">
        <f t="shared" si="2"/>
        <v>10</v>
      </c>
      <c r="P20" s="46">
        <f t="shared" si="3"/>
        <v>0.5</v>
      </c>
      <c r="Q20" s="45">
        <f t="shared" si="4"/>
        <v>16200000</v>
      </c>
      <c r="R20" s="44" t="s">
        <v>44</v>
      </c>
      <c r="S20" s="44" t="s">
        <v>179</v>
      </c>
      <c r="T20" s="47">
        <v>45958</v>
      </c>
      <c r="U20" s="48" t="str">
        <f>IF(VLOOKUP($A20,sku!$A:$I,9,FALSE)=0,"现货",VLOOKUP($A20,sku!$A:$I,9,FALSE))</f>
        <v>现货</v>
      </c>
      <c r="V20" s="44"/>
      <c r="W20" s="49"/>
    </row>
    <row r="21" spans="1:23">
      <c r="A21" s="50">
        <v>10019</v>
      </c>
      <c r="B21" s="45" t="str">
        <f>VLOOKUP($A21,sku!$A:$I,3,FALSE)</f>
        <v>多多文创原神第二弹—神眸再现</v>
      </c>
      <c r="C21" s="45" t="str">
        <f>VLOOKUP($A21,sku!$A:$I,2,FALSE)</f>
        <v>卡砖</v>
      </c>
      <c r="D21" s="45" t="str">
        <f>VLOOKUP($A21,sku!$A:$I,4,FALSE)</f>
        <v>多多文创</v>
      </c>
      <c r="E21" s="50">
        <v>129000</v>
      </c>
      <c r="F21" s="50">
        <v>1</v>
      </c>
      <c r="G21" s="45">
        <f>VLOOKUP($A21,sku!$A:$I,5,FALSE)</f>
        <v>100</v>
      </c>
      <c r="H21" s="45">
        <f>VLOOKUP($A21,sku!$A:$I,6,FALSE)</f>
        <v>1</v>
      </c>
      <c r="I21" s="44">
        <v>2</v>
      </c>
      <c r="J21" s="45">
        <f t="shared" si="0"/>
        <v>11.2</v>
      </c>
      <c r="K21" s="44">
        <v>1120</v>
      </c>
      <c r="L21" s="44"/>
      <c r="M21" s="45">
        <f t="shared" si="1"/>
        <v>2240</v>
      </c>
      <c r="N21" s="44">
        <v>1990</v>
      </c>
      <c r="O21" s="45">
        <f t="shared" si="2"/>
        <v>19.9</v>
      </c>
      <c r="P21" s="46">
        <f t="shared" si="3"/>
        <v>0.562814070351759</v>
      </c>
      <c r="Q21" s="45">
        <f t="shared" si="4"/>
        <v>25800000</v>
      </c>
      <c r="R21" s="44" t="s">
        <v>173</v>
      </c>
      <c r="S21" s="44" t="s">
        <v>180</v>
      </c>
      <c r="T21" s="47">
        <v>45959</v>
      </c>
      <c r="U21" s="48" t="str">
        <f>IF(VLOOKUP($A21,sku!$A:$I,9,FALSE)=0,"现货",VLOOKUP($A21,sku!$A:$I,9,FALSE))</f>
        <v>现货</v>
      </c>
      <c r="V21" s="44"/>
      <c r="W21" s="49"/>
    </row>
    <row r="22" spans="1:23">
      <c r="A22" s="50">
        <v>10020</v>
      </c>
      <c r="B22" s="45" t="str">
        <f>VLOOKUP($A22,sku!$A:$I,3,FALSE)</f>
        <v>世界杯足球2026</v>
      </c>
      <c r="C22" s="45" t="str">
        <f>VLOOKUP($A22,sku!$A:$I,2,FALSE)</f>
        <v>卡牌</v>
      </c>
      <c r="D22" s="45" t="str">
        <f>VLOOKUP($A22,sku!$A:$I,4,FALSE)</f>
        <v>义乌</v>
      </c>
      <c r="E22" s="50">
        <v>13000</v>
      </c>
      <c r="F22" s="50">
        <v>1</v>
      </c>
      <c r="G22" s="45">
        <f>VLOOKUP($A22,sku!$A:$I,5,FALSE)</f>
        <v>36</v>
      </c>
      <c r="H22" s="45">
        <f>VLOOKUP($A22,sku!$A:$I,6,FALSE)</f>
        <v>80</v>
      </c>
      <c r="I22" s="44">
        <v>2</v>
      </c>
      <c r="J22" s="45">
        <f t="shared" si="0"/>
        <v>0.243055555555556</v>
      </c>
      <c r="K22" s="44">
        <v>700</v>
      </c>
      <c r="L22" s="44"/>
      <c r="M22" s="45">
        <f t="shared" si="1"/>
        <v>1400</v>
      </c>
      <c r="N22" s="44">
        <v>700</v>
      </c>
      <c r="O22" s="45">
        <f t="shared" si="2"/>
        <v>0.243055555555556</v>
      </c>
      <c r="P22" s="46">
        <f t="shared" si="3"/>
        <v>1</v>
      </c>
      <c r="Q22" s="45">
        <f t="shared" si="4"/>
        <v>74880000</v>
      </c>
      <c r="R22" s="44" t="s">
        <v>24</v>
      </c>
      <c r="S22" s="44" t="s">
        <v>174</v>
      </c>
      <c r="T22" s="47">
        <v>45960</v>
      </c>
      <c r="U22" s="48" t="str">
        <f>IF(VLOOKUP($A22,sku!$A:$I,9,FALSE)=0,"现货",VLOOKUP($A22,sku!$A:$I,9,FALSE))</f>
        <v>现货</v>
      </c>
      <c r="V22" s="44"/>
      <c r="W22" s="49"/>
    </row>
    <row r="23" spans="1:23">
      <c r="A23" s="50">
        <v>10021</v>
      </c>
      <c r="B23" s="45" t="str">
        <f>VLOOKUP($A23,sku!$A:$I,3,FALSE)</f>
        <v>天官赐福花灯照夜</v>
      </c>
      <c r="C23" s="45" t="str">
        <f>VLOOKUP($A23,sku!$A:$I,2,FALSE)</f>
        <v>卡牌</v>
      </c>
      <c r="D23" s="45" t="str">
        <f>VLOOKUP($A23,sku!$A:$I,4,FALSE)</f>
        <v>集卡社</v>
      </c>
      <c r="E23" s="50">
        <v>45000</v>
      </c>
      <c r="F23" s="50">
        <v>1</v>
      </c>
      <c r="G23" s="45">
        <f>VLOOKUP($A23,sku!$A:$I,5,FALSE)</f>
        <v>36</v>
      </c>
      <c r="H23" s="45">
        <f>VLOOKUP($A23,sku!$A:$I,6,FALSE)</f>
        <v>16</v>
      </c>
      <c r="I23" s="44">
        <v>1</v>
      </c>
      <c r="J23" s="45">
        <f t="shared" si="0"/>
        <v>3.81944444444444</v>
      </c>
      <c r="K23" s="44">
        <v>2200</v>
      </c>
      <c r="L23" s="44"/>
      <c r="M23" s="45">
        <f t="shared" si="1"/>
        <v>2200</v>
      </c>
      <c r="N23" s="44">
        <v>701</v>
      </c>
      <c r="O23" s="45">
        <f t="shared" si="2"/>
        <v>1.21701388888889</v>
      </c>
      <c r="P23" s="46">
        <f t="shared" si="3"/>
        <v>3.13837375178317</v>
      </c>
      <c r="Q23" s="45">
        <f t="shared" si="4"/>
        <v>25920000</v>
      </c>
      <c r="R23" s="44" t="s">
        <v>171</v>
      </c>
      <c r="S23" s="44" t="s">
        <v>181</v>
      </c>
      <c r="T23" s="47">
        <v>45960</v>
      </c>
      <c r="U23" s="48" t="str">
        <f>IF(VLOOKUP($A23,sku!$A:$I,9,FALSE)=0,"现货",VLOOKUP($A23,sku!$A:$I,9,FALSE))</f>
        <v>现货</v>
      </c>
      <c r="V23" s="44"/>
      <c r="W23" s="49"/>
    </row>
    <row r="24" spans="1:23">
      <c r="A24" s="50">
        <v>10022</v>
      </c>
      <c r="B24" s="45" t="str">
        <f>VLOOKUP($A24,sku!$A:$I,3,FALSE)</f>
        <v>鬼灭之刃纪念钞黄金闪卡</v>
      </c>
      <c r="C24" s="45" t="str">
        <f>VLOOKUP($A24,sku!$A:$I,2,FALSE)</f>
        <v>卡牌</v>
      </c>
      <c r="D24" s="45" t="str">
        <f>VLOOKUP($A24,sku!$A:$I,4,FALSE)</f>
        <v>淘宝</v>
      </c>
      <c r="E24" s="50">
        <v>660000</v>
      </c>
      <c r="F24" s="50">
        <v>1</v>
      </c>
      <c r="G24" s="45">
        <f>VLOOKUP($A24,sku!$A:$I,5,FALSE)</f>
        <v>10</v>
      </c>
      <c r="H24" s="45">
        <f>VLOOKUP($A24,sku!$A:$I,6,FALSE)</f>
        <v>1</v>
      </c>
      <c r="I24" s="44">
        <v>1</v>
      </c>
      <c r="J24" s="45">
        <f t="shared" si="0"/>
        <v>33</v>
      </c>
      <c r="K24" s="44">
        <v>330</v>
      </c>
      <c r="L24" s="44"/>
      <c r="M24" s="45">
        <f t="shared" si="1"/>
        <v>330</v>
      </c>
      <c r="N24" s="44">
        <v>330</v>
      </c>
      <c r="O24" s="45">
        <f t="shared" si="2"/>
        <v>33</v>
      </c>
      <c r="P24" s="46">
        <f t="shared" si="3"/>
        <v>1</v>
      </c>
      <c r="Q24" s="45">
        <f t="shared" si="4"/>
        <v>6600000</v>
      </c>
      <c r="R24" s="44" t="s">
        <v>52</v>
      </c>
      <c r="S24" s="44" t="s">
        <v>174</v>
      </c>
      <c r="T24" s="47">
        <v>45960</v>
      </c>
      <c r="U24" s="48" t="str">
        <f>IF(VLOOKUP($A24,sku!$A:$I,9,FALSE)=0,"现货",VLOOKUP($A24,sku!$A:$I,9,FALSE))</f>
        <v>现货</v>
      </c>
      <c r="V24" s="44"/>
      <c r="W24" s="49"/>
    </row>
    <row r="25" spans="1:23">
      <c r="A25" s="50">
        <v>10023</v>
      </c>
      <c r="B25" s="45" t="str">
        <f>VLOOKUP($A25,sku!$A:$I,3,FALSE)</f>
        <v>火萤文创【帷幕将倾】俊男唯美撕撕乐</v>
      </c>
      <c r="C25" s="45" t="str">
        <f>VLOOKUP($A25,sku!$A:$I,2,FALSE)</f>
        <v>撕撕乐</v>
      </c>
      <c r="D25" s="45" t="str">
        <f>VLOOKUP($A25,sku!$A:$I,4,FALSE)</f>
        <v>火萤文创</v>
      </c>
      <c r="E25" s="50">
        <v>135000</v>
      </c>
      <c r="F25" s="50">
        <v>1</v>
      </c>
      <c r="G25" s="45">
        <f>VLOOKUP($A25,sku!$A:$I,5,FALSE)</f>
        <v>80</v>
      </c>
      <c r="H25" s="45">
        <v>1</v>
      </c>
      <c r="I25" s="44">
        <v>1</v>
      </c>
      <c r="J25" s="45">
        <f t="shared" si="0"/>
        <v>11.875</v>
      </c>
      <c r="K25" s="44">
        <v>950</v>
      </c>
      <c r="L25" s="44"/>
      <c r="M25" s="45">
        <f t="shared" si="1"/>
        <v>950</v>
      </c>
      <c r="N25" s="44">
        <v>2376</v>
      </c>
      <c r="O25" s="45">
        <f t="shared" si="2"/>
        <v>29.7</v>
      </c>
      <c r="P25" s="46">
        <f t="shared" si="3"/>
        <v>0.39983164983165</v>
      </c>
      <c r="Q25" s="45">
        <f t="shared" si="4"/>
        <v>10800000</v>
      </c>
      <c r="R25" s="44" t="s">
        <v>178</v>
      </c>
      <c r="S25" s="44" t="s">
        <v>179</v>
      </c>
      <c r="T25" s="47">
        <v>45960</v>
      </c>
      <c r="U25" s="48" t="str">
        <f>IF(VLOOKUP($A25,sku!$A:$I,9,FALSE)=0,"现货",VLOOKUP($A25,sku!$A:$I,9,FALSE))</f>
        <v>现货</v>
      </c>
      <c r="V25" s="44"/>
      <c r="W25" s="49"/>
    </row>
    <row r="26" spans="1:23">
      <c r="A26" s="50">
        <v>10024</v>
      </c>
      <c r="B26" s="45" t="str">
        <f>VLOOKUP($A26,sku!$A:$I,3,FALSE)</f>
        <v>【Aikaho】鬼灭之刃第四弹 集结 【DS-04 Muster】</v>
      </c>
      <c r="C26" s="45" t="str">
        <f>VLOOKUP($A26,sku!$A:$I,2,FALSE)</f>
        <v>卡牌</v>
      </c>
      <c r="D26" s="45" t="str">
        <f>VLOOKUP($A26,sku!$A:$I,4,FALSE)</f>
        <v>Aikaho</v>
      </c>
      <c r="E26" s="50">
        <v>45000</v>
      </c>
      <c r="F26" s="50">
        <v>1</v>
      </c>
      <c r="G26" s="45">
        <f>VLOOKUP($A26,sku!$A:$I,5,FALSE)</f>
        <v>36</v>
      </c>
      <c r="H26" s="45">
        <f>VLOOKUP($A26,sku!$A:$I,6,FALSE)</f>
        <v>10</v>
      </c>
      <c r="I26" s="44">
        <v>1</v>
      </c>
      <c r="J26" s="45">
        <f t="shared" si="0"/>
        <v>4.58333333333333</v>
      </c>
      <c r="K26" s="44">
        <v>1650</v>
      </c>
      <c r="L26" s="44"/>
      <c r="M26" s="45">
        <f t="shared" si="1"/>
        <v>1650</v>
      </c>
      <c r="N26" s="44">
        <v>4284</v>
      </c>
      <c r="O26" s="45">
        <f t="shared" si="2"/>
        <v>11.9</v>
      </c>
      <c r="P26" s="46">
        <f t="shared" si="3"/>
        <v>0.38515406162465</v>
      </c>
      <c r="Q26" s="45">
        <f t="shared" si="4"/>
        <v>16200000</v>
      </c>
      <c r="R26" s="44" t="s">
        <v>178</v>
      </c>
      <c r="S26" s="44" t="s">
        <v>182</v>
      </c>
      <c r="T26" s="47">
        <v>45960</v>
      </c>
      <c r="U26" s="48" t="str">
        <f>IF(VLOOKUP($A26,sku!$A:$I,9,FALSE)=0,"现货",VLOOKUP($A26,sku!$A:$I,9,FALSE))</f>
        <v>现货</v>
      </c>
      <c r="V26" s="44"/>
      <c r="W26" s="49"/>
    </row>
    <row r="27" spans="1:23">
      <c r="A27" s="50">
        <v>10025</v>
      </c>
      <c r="B27" s="45" t="str">
        <f>VLOOKUP($A27,sku!$A:$I,3,FALSE)</f>
        <v>摩斯社×名侦探柯南-摩斯密码系列评级邮票</v>
      </c>
      <c r="C27" s="45" t="str">
        <f>VLOOKUP($A27,sku!$A:$I,2,FALSE)</f>
        <v>邮票</v>
      </c>
      <c r="D27" s="45" t="str">
        <f>VLOOKUP($A27,sku!$A:$I,4,FALSE)</f>
        <v>摩斯社</v>
      </c>
      <c r="E27" s="50">
        <v>99000</v>
      </c>
      <c r="F27" s="50">
        <v>1</v>
      </c>
      <c r="G27" s="45">
        <f>VLOOKUP($A27,sku!$A:$I,5,FALSE)</f>
        <v>200</v>
      </c>
      <c r="H27" s="45">
        <f>VLOOKUP($A27,sku!$A:$I,6,FALSE)</f>
        <v>1</v>
      </c>
      <c r="I27" s="44">
        <v>1</v>
      </c>
      <c r="J27" s="45">
        <f t="shared" si="0"/>
        <v>7.75</v>
      </c>
      <c r="K27" s="44">
        <v>1550</v>
      </c>
      <c r="L27" s="44"/>
      <c r="M27" s="45">
        <f t="shared" si="1"/>
        <v>1550</v>
      </c>
      <c r="N27" s="44">
        <v>4560</v>
      </c>
      <c r="O27" s="45">
        <f t="shared" si="2"/>
        <v>22.8</v>
      </c>
      <c r="P27" s="46">
        <f t="shared" si="3"/>
        <v>0.339912280701754</v>
      </c>
      <c r="Q27" s="45">
        <f t="shared" si="4"/>
        <v>19800000</v>
      </c>
      <c r="R27" s="44" t="s">
        <v>178</v>
      </c>
      <c r="S27" s="44" t="s">
        <v>176</v>
      </c>
      <c r="T27" s="47">
        <v>45962.1</v>
      </c>
      <c r="U27" s="48" t="str">
        <f>IF(VLOOKUP($A27,sku!$A:$I,9,FALSE)=0,"现货",VLOOKUP($A27,sku!$A:$I,9,FALSE))</f>
        <v>现货</v>
      </c>
      <c r="V27" s="44"/>
      <c r="W27" s="49"/>
    </row>
    <row r="28" spans="1:23">
      <c r="A28" s="50">
        <v>10026</v>
      </c>
      <c r="B28" s="45" t="str">
        <f>VLOOKUP($A28,sku!$A:$I,3,FALSE)</f>
        <v>绘卷文创-梦境入画【鬼灭之刃系列收藏卡砖】</v>
      </c>
      <c r="C28" s="45" t="str">
        <f>VLOOKUP($A28,sku!$A:$I,2,FALSE)</f>
        <v>卡砖</v>
      </c>
      <c r="D28" s="45" t="str">
        <f>VLOOKUP($A28,sku!$A:$I,4,FALSE)</f>
        <v>绘卷文创</v>
      </c>
      <c r="E28" s="50">
        <v>99000</v>
      </c>
      <c r="F28" s="50">
        <v>1</v>
      </c>
      <c r="G28" s="45">
        <f>VLOOKUP($A28,sku!$A:$I,5,FALSE)</f>
        <v>180</v>
      </c>
      <c r="H28" s="45">
        <f>VLOOKUP($A28,sku!$A:$I,6,FALSE)</f>
        <v>1</v>
      </c>
      <c r="I28" s="44">
        <v>1</v>
      </c>
      <c r="J28" s="45">
        <f t="shared" si="0"/>
        <v>9.05555555555556</v>
      </c>
      <c r="K28" s="44">
        <v>1630</v>
      </c>
      <c r="L28" s="44"/>
      <c r="M28" s="45">
        <f t="shared" si="1"/>
        <v>1630</v>
      </c>
      <c r="N28" s="44">
        <v>3564</v>
      </c>
      <c r="O28" s="45">
        <f t="shared" si="2"/>
        <v>19.8</v>
      </c>
      <c r="P28" s="46">
        <f t="shared" si="3"/>
        <v>0.457351290684624</v>
      </c>
      <c r="Q28" s="45">
        <f t="shared" si="4"/>
        <v>17820000</v>
      </c>
      <c r="R28" s="44" t="s">
        <v>171</v>
      </c>
      <c r="S28" s="44" t="s">
        <v>183</v>
      </c>
      <c r="T28" s="47">
        <v>45962.1</v>
      </c>
      <c r="U28" s="48" t="str">
        <f>IF(VLOOKUP($A28,sku!$A:$I,9,FALSE)=0,"现货",VLOOKUP($A28,sku!$A:$I,9,FALSE))</f>
        <v>现货</v>
      </c>
      <c r="V28" s="44"/>
      <c r="W28" s="49"/>
    </row>
    <row r="29" spans="1:23">
      <c r="A29" s="50">
        <v>10027</v>
      </c>
      <c r="B29" s="45" t="str">
        <f>VLOOKUP($A29,sku!$A:$I,3,FALSE)</f>
        <v>【潮迷文创】名侦探柯南-危险排队-周边创意艺术色纸</v>
      </c>
      <c r="C29" s="45" t="str">
        <f>VLOOKUP($A29,sku!$A:$I,2,FALSE)</f>
        <v>色纸</v>
      </c>
      <c r="D29" s="45" t="str">
        <f>VLOOKUP($A29,sku!$A:$I,4,FALSE)</f>
        <v>潮迷文创</v>
      </c>
      <c r="E29" s="50">
        <v>99000</v>
      </c>
      <c r="F29" s="50">
        <v>1</v>
      </c>
      <c r="G29" s="45">
        <f>VLOOKUP($A29,sku!$A:$I,5,FALSE)</f>
        <v>90</v>
      </c>
      <c r="H29" s="45">
        <f>VLOOKUP($A29,sku!$A:$I,6,FALSE)</f>
        <v>1</v>
      </c>
      <c r="I29" s="44">
        <v>2</v>
      </c>
      <c r="J29" s="45">
        <f t="shared" si="0"/>
        <v>5</v>
      </c>
      <c r="K29" s="44">
        <v>450</v>
      </c>
      <c r="L29" s="44"/>
      <c r="M29" s="45">
        <f t="shared" si="1"/>
        <v>900</v>
      </c>
      <c r="N29" s="44">
        <v>1791</v>
      </c>
      <c r="O29" s="45">
        <f t="shared" si="2"/>
        <v>19.9</v>
      </c>
      <c r="P29" s="46">
        <f t="shared" si="3"/>
        <v>0.251256281407035</v>
      </c>
      <c r="Q29" s="45">
        <f t="shared" si="4"/>
        <v>17820000</v>
      </c>
      <c r="R29" s="44" t="s">
        <v>178</v>
      </c>
      <c r="S29" s="44" t="s">
        <v>176</v>
      </c>
      <c r="T29" s="47">
        <v>45963.1</v>
      </c>
      <c r="U29" s="48" t="str">
        <f>IF(VLOOKUP($A29,sku!$A:$I,9,FALSE)=0,"现货",VLOOKUP($A29,sku!$A:$I,9,FALSE))</f>
        <v>现货</v>
      </c>
      <c r="V29" s="44"/>
      <c r="W29" s="49"/>
    </row>
    <row r="30" spans="1:23">
      <c r="A30" s="50">
        <v>10028</v>
      </c>
      <c r="B30" s="45" t="str">
        <f>VLOOKUP($A30,sku!$A:$I,3,FALSE)</f>
        <v>【行星文创·上上签·命运答案】X全新原神系列上上签</v>
      </c>
      <c r="C30" s="45" t="str">
        <f>VLOOKUP($A30,sku!$A:$I,2,FALSE)</f>
        <v>上上签</v>
      </c>
      <c r="D30" s="45" t="str">
        <f>VLOOKUP($A30,sku!$A:$I,4,FALSE)</f>
        <v>行星文创</v>
      </c>
      <c r="E30" s="50">
        <v>99000</v>
      </c>
      <c r="F30" s="50">
        <v>1</v>
      </c>
      <c r="G30" s="45">
        <f>VLOOKUP($A30,sku!$A:$I,5,FALSE)</f>
        <v>12</v>
      </c>
      <c r="H30" s="45">
        <f>VLOOKUP($A30,sku!$A:$I,6,FALSE)</f>
        <v>10</v>
      </c>
      <c r="I30" s="44">
        <v>2</v>
      </c>
      <c r="J30" s="45">
        <f t="shared" si="0"/>
        <v>7.66666666666667</v>
      </c>
      <c r="K30" s="44">
        <v>920</v>
      </c>
      <c r="L30" s="44"/>
      <c r="M30" s="45">
        <f t="shared" si="1"/>
        <v>1840</v>
      </c>
      <c r="N30" s="44">
        <v>2388</v>
      </c>
      <c r="O30" s="45">
        <f t="shared" si="2"/>
        <v>19.9</v>
      </c>
      <c r="P30" s="46">
        <f t="shared" si="3"/>
        <v>0.385259631490787</v>
      </c>
      <c r="Q30" s="45">
        <f t="shared" si="4"/>
        <v>23760000</v>
      </c>
      <c r="R30" s="44" t="s">
        <v>178</v>
      </c>
      <c r="S30" s="44" t="s">
        <v>180</v>
      </c>
      <c r="T30" s="47">
        <v>45963.1</v>
      </c>
      <c r="U30" s="48" t="str">
        <f>IF(VLOOKUP($A30,sku!$A:$I,9,FALSE)=0,"现货",VLOOKUP($A30,sku!$A:$I,9,FALSE))</f>
        <v>现货</v>
      </c>
      <c r="V30" s="44"/>
      <c r="W30" s="49"/>
    </row>
    <row r="31" spans="1:23">
      <c r="A31" s="50">
        <v>10029</v>
      </c>
      <c r="B31" s="45" t="str">
        <f>VLOOKUP($A31,sku!$A:$I,3,FALSE)</f>
        <v>天官赐福动画周年纪念版</v>
      </c>
      <c r="C31" s="45" t="str">
        <f>VLOOKUP($A31,sku!$A:$I,2,FALSE)</f>
        <v>卡牌</v>
      </c>
      <c r="D31" s="45" t="str">
        <f>VLOOKUP($A31,sku!$A:$I,4,FALSE)</f>
        <v>集卡社</v>
      </c>
      <c r="E31" s="50">
        <v>45000</v>
      </c>
      <c r="F31" s="50">
        <v>1</v>
      </c>
      <c r="G31" s="45">
        <f>VLOOKUP($A31,sku!$A:$I,5,FALSE)</f>
        <v>48</v>
      </c>
      <c r="H31" s="45">
        <f>VLOOKUP($A31,sku!$A:$I,6,FALSE)</f>
        <v>10</v>
      </c>
      <c r="I31" s="44">
        <v>1</v>
      </c>
      <c r="J31" s="45">
        <f t="shared" si="0"/>
        <v>5</v>
      </c>
      <c r="K31" s="44">
        <v>2400</v>
      </c>
      <c r="L31" s="44"/>
      <c r="M31" s="45">
        <f t="shared" si="1"/>
        <v>2400</v>
      </c>
      <c r="N31" s="44">
        <v>4800</v>
      </c>
      <c r="O31" s="45">
        <f t="shared" si="2"/>
        <v>10</v>
      </c>
      <c r="P31" s="46">
        <f t="shared" si="3"/>
        <v>0.5</v>
      </c>
      <c r="Q31" s="45">
        <f t="shared" si="4"/>
        <v>21600000</v>
      </c>
      <c r="R31" s="44" t="s">
        <v>44</v>
      </c>
      <c r="S31" s="44" t="s">
        <v>181</v>
      </c>
      <c r="T31" s="47">
        <v>45964.1</v>
      </c>
      <c r="U31" s="48" t="str">
        <f>IF(VLOOKUP($A31,sku!$A:$I,9,FALSE)=0,"现货",VLOOKUP($A31,sku!$A:$I,9,FALSE))</f>
        <v>现货</v>
      </c>
      <c r="V31" s="44"/>
      <c r="W31" s="49"/>
    </row>
    <row r="32" spans="1:23">
      <c r="A32" s="50">
        <v>10030</v>
      </c>
      <c r="B32" s="45" t="str">
        <f>VLOOKUP($A32,sku!$A:$I,3,FALSE)</f>
        <v>心焰文创-鬼灭之刃《灼夜焚火》A6 色纸</v>
      </c>
      <c r="C32" s="45" t="str">
        <f>VLOOKUP($A32,sku!$A:$I,2,FALSE)</f>
        <v>色纸</v>
      </c>
      <c r="D32" s="45" t="str">
        <f>VLOOKUP($A32,sku!$A:$I,4,FALSE)</f>
        <v>心焰文创</v>
      </c>
      <c r="E32" s="50">
        <v>74700</v>
      </c>
      <c r="F32" s="50">
        <v>1</v>
      </c>
      <c r="G32" s="45">
        <f>VLOOKUP($A32,sku!$A:$I,5,FALSE)</f>
        <v>90</v>
      </c>
      <c r="H32" s="45">
        <f>VLOOKUP($A32,sku!$A:$I,6,FALSE)</f>
        <v>1</v>
      </c>
      <c r="I32" s="44">
        <v>1</v>
      </c>
      <c r="J32" s="45">
        <f t="shared" si="0"/>
        <v>8</v>
      </c>
      <c r="K32" s="44">
        <v>720</v>
      </c>
      <c r="L32" s="44"/>
      <c r="M32" s="45">
        <f t="shared" si="1"/>
        <v>720</v>
      </c>
      <c r="N32" s="44">
        <v>1500</v>
      </c>
      <c r="O32" s="45">
        <f t="shared" si="2"/>
        <v>16.6666666666667</v>
      </c>
      <c r="P32" s="46">
        <f t="shared" si="3"/>
        <v>0.48</v>
      </c>
      <c r="Q32" s="45">
        <f t="shared" si="4"/>
        <v>6723000</v>
      </c>
      <c r="R32" s="44" t="s">
        <v>173</v>
      </c>
      <c r="S32" s="44" t="s">
        <v>182</v>
      </c>
      <c r="T32" s="47">
        <v>45966.1</v>
      </c>
      <c r="U32" s="48">
        <v>45971</v>
      </c>
      <c r="V32" s="44"/>
      <c r="W32" s="49"/>
    </row>
    <row r="33" spans="1:23">
      <c r="A33" s="50">
        <v>10031</v>
      </c>
      <c r="B33" s="45" t="str">
        <f>VLOOKUP($A33,sku!$A:$I,3,FALSE)</f>
        <v>卡游柯南揭秘包第2弹</v>
      </c>
      <c r="C33" s="45" t="str">
        <f>VLOOKUP($A33,sku!$A:$I,2,FALSE)</f>
        <v>卡牌</v>
      </c>
      <c r="D33" s="45" t="str">
        <f>VLOOKUP($A33,sku!$A:$I,4,FALSE)</f>
        <v>卡游</v>
      </c>
      <c r="E33" s="50">
        <v>13000</v>
      </c>
      <c r="F33" s="50">
        <v>1</v>
      </c>
      <c r="G33" s="45">
        <f>VLOOKUP($A33,sku!$A:$I,5,FALSE)</f>
        <v>48</v>
      </c>
      <c r="H33" s="45">
        <f>VLOOKUP($A33,sku!$A:$I,6,FALSE)</f>
        <v>36</v>
      </c>
      <c r="I33" s="44">
        <v>1</v>
      </c>
      <c r="J33" s="45">
        <f t="shared" si="0"/>
        <v>0.5</v>
      </c>
      <c r="K33" s="44">
        <v>864</v>
      </c>
      <c r="L33" s="44"/>
      <c r="M33" s="45">
        <f t="shared" si="1"/>
        <v>864</v>
      </c>
      <c r="N33" s="44">
        <v>1728</v>
      </c>
      <c r="O33" s="45">
        <f t="shared" si="2"/>
        <v>1</v>
      </c>
      <c r="P33" s="46">
        <f t="shared" si="3"/>
        <v>0.5</v>
      </c>
      <c r="Q33" s="45">
        <f t="shared" si="4"/>
        <v>22464000</v>
      </c>
      <c r="R33" s="44" t="s">
        <v>21</v>
      </c>
      <c r="S33" s="44" t="s">
        <v>184</v>
      </c>
      <c r="T33" s="47">
        <v>45967.1</v>
      </c>
      <c r="U33" s="48" t="str">
        <f>IF(VLOOKUP($A33,sku!$A:$I,9,FALSE)=0,"现货",VLOOKUP($A33,sku!$A:$I,9,FALSE))</f>
        <v>现货</v>
      </c>
      <c r="V33" s="44"/>
      <c r="W33" s="49"/>
    </row>
    <row r="34" spans="1:23">
      <c r="A34" s="50">
        <v>10032</v>
      </c>
      <c r="B34" s="45" t="str">
        <f>VLOOKUP($A34,sku!$A:$I,3,FALSE)</f>
        <v>漫の森《宫崎骏第三弹·奇幻之旅》</v>
      </c>
      <c r="C34" s="45" t="str">
        <f>VLOOKUP($A34,sku!$A:$I,2,FALSE)</f>
        <v>卡牌</v>
      </c>
      <c r="D34" s="45" t="str">
        <f>VLOOKUP($A34,sku!$A:$I,4,FALSE)</f>
        <v>漫の森</v>
      </c>
      <c r="E34" s="50">
        <v>45000</v>
      </c>
      <c r="F34" s="50">
        <v>1</v>
      </c>
      <c r="G34" s="45">
        <f>VLOOKUP($A34,sku!$A:$I,5,FALSE)</f>
        <v>36</v>
      </c>
      <c r="H34" s="45">
        <f>VLOOKUP($A34,sku!$A:$I,6,FALSE)</f>
        <v>13</v>
      </c>
      <c r="I34" s="44">
        <v>1</v>
      </c>
      <c r="J34" s="45">
        <f t="shared" si="0"/>
        <v>4.31623931623932</v>
      </c>
      <c r="K34" s="44">
        <v>2020</v>
      </c>
      <c r="L34" s="44"/>
      <c r="M34" s="45">
        <f t="shared" si="1"/>
        <v>2020</v>
      </c>
      <c r="N34" s="44">
        <v>4608</v>
      </c>
      <c r="O34" s="45">
        <f t="shared" si="2"/>
        <v>9.84615384615385</v>
      </c>
      <c r="P34" s="46">
        <f t="shared" si="3"/>
        <v>0.438368055555556</v>
      </c>
      <c r="Q34" s="45">
        <f t="shared" si="4"/>
        <v>21060000</v>
      </c>
      <c r="R34" s="44" t="s">
        <v>178</v>
      </c>
      <c r="S34" s="44" t="s">
        <v>185</v>
      </c>
      <c r="T34" s="47">
        <v>45969.1</v>
      </c>
      <c r="U34" s="48" t="str">
        <f>IF(VLOOKUP($A34,sku!$A:$I,9,FALSE)=0,"现货",VLOOKUP($A34,sku!$A:$I,9,FALSE))</f>
        <v>现货</v>
      </c>
      <c r="V34" s="44"/>
      <c r="W34" s="49"/>
    </row>
    <row r="35" spans="1:23">
      <c r="A35" s="50">
        <v>10033</v>
      </c>
      <c r="B35" s="45" t="str">
        <f>VLOOKUP($A35,sku!$A:$I,3,FALSE)</f>
        <v>浮梦集 「童境绮梦」艺术家联名收藏卡牌</v>
      </c>
      <c r="C35" s="45" t="str">
        <f>VLOOKUP($A35,sku!$A:$I,2,FALSE)</f>
        <v>卡牌</v>
      </c>
      <c r="D35" s="45" t="str">
        <f>VLOOKUP($A35,sku!$A:$I,4,FALSE)</f>
        <v>浮梦集</v>
      </c>
      <c r="E35" s="50">
        <v>45000</v>
      </c>
      <c r="F35" s="50">
        <v>1</v>
      </c>
      <c r="G35" s="45">
        <f>VLOOKUP($A35,sku!$A:$I,5,FALSE)</f>
        <v>36</v>
      </c>
      <c r="H35" s="45">
        <f>VLOOKUP($A35,sku!$A:$I,6,FALSE)</f>
        <v>13</v>
      </c>
      <c r="I35" s="44">
        <v>2</v>
      </c>
      <c r="J35" s="45">
        <f t="shared" si="0"/>
        <v>2.35042735042735</v>
      </c>
      <c r="K35" s="44">
        <v>1100</v>
      </c>
      <c r="L35" s="44"/>
      <c r="M35" s="45">
        <f t="shared" si="1"/>
        <v>2200</v>
      </c>
      <c r="N35" s="44">
        <v>4860</v>
      </c>
      <c r="O35" s="45">
        <f t="shared" si="2"/>
        <v>10.3846153846154</v>
      </c>
      <c r="P35" s="46">
        <f t="shared" si="3"/>
        <v>0.226337448559671</v>
      </c>
      <c r="Q35" s="45">
        <f t="shared" si="4"/>
        <v>42120000</v>
      </c>
      <c r="R35" s="44" t="s">
        <v>178</v>
      </c>
      <c r="S35" s="44" t="s">
        <v>181</v>
      </c>
      <c r="T35" s="47">
        <v>45969.1</v>
      </c>
      <c r="U35" s="48" t="str">
        <f>IF(VLOOKUP($A35,sku!$A:$I,9,FALSE)=0,"现货",VLOOKUP($A35,sku!$A:$I,9,FALSE))</f>
        <v>现货</v>
      </c>
      <c r="V35" s="44"/>
      <c r="W35" s="49"/>
    </row>
    <row r="36" spans="1:23">
      <c r="A36" s="50">
        <v>10034</v>
      </c>
      <c r="B36" s="45" t="str">
        <f>VLOOKUP($A36,sku!$A:$I,3,FALSE)</f>
        <v>三丽鸥家族hello kitty梦境巡礼</v>
      </c>
      <c r="C36" s="45" t="str">
        <f>VLOOKUP($A36,sku!$A:$I,2,FALSE)</f>
        <v>卡牌</v>
      </c>
      <c r="D36" s="45" t="str">
        <f>VLOOKUP($A36,sku!$A:$I,4,FALSE)</f>
        <v>卡宝</v>
      </c>
      <c r="E36" s="50">
        <v>45000</v>
      </c>
      <c r="F36" s="50">
        <v>1</v>
      </c>
      <c r="G36" s="45">
        <f>VLOOKUP($A36,sku!$A:$I,5,FALSE)</f>
        <v>36</v>
      </c>
      <c r="H36" s="45">
        <f>VLOOKUP($A36,sku!$A:$I,6,FALSE)</f>
        <v>15</v>
      </c>
      <c r="I36" s="44">
        <v>1</v>
      </c>
      <c r="J36" s="45">
        <f t="shared" si="0"/>
        <v>3.33148148148148</v>
      </c>
      <c r="K36" s="44">
        <v>1799</v>
      </c>
      <c r="L36" s="44"/>
      <c r="M36" s="45">
        <f t="shared" si="1"/>
        <v>1799</v>
      </c>
      <c r="N36" s="44">
        <v>5400</v>
      </c>
      <c r="O36" s="45">
        <f t="shared" si="2"/>
        <v>10</v>
      </c>
      <c r="P36" s="46">
        <f t="shared" si="3"/>
        <v>0.333148148148148</v>
      </c>
      <c r="Q36" s="45">
        <f t="shared" si="4"/>
        <v>24300000</v>
      </c>
      <c r="R36" s="44" t="s">
        <v>76</v>
      </c>
      <c r="S36" s="44" t="s">
        <v>181</v>
      </c>
      <c r="T36" s="47">
        <v>45970.1</v>
      </c>
      <c r="U36" s="48" t="str">
        <f>IF(VLOOKUP($A36,sku!$A:$I,9,FALSE)=0,"现货",VLOOKUP($A36,sku!$A:$I,9,FALSE))</f>
        <v>现货</v>
      </c>
      <c r="V36" s="44"/>
      <c r="W36" s="49"/>
    </row>
    <row r="37" spans="1:23">
      <c r="A37" s="50">
        <v>10035</v>
      </c>
      <c r="B37" s="45" t="str">
        <f>VLOOKUP($A37,sku!$A:$I,3,FALSE)</f>
        <v>三丽鸥家族暖冬</v>
      </c>
      <c r="C37" s="45" t="str">
        <f>VLOOKUP($A37,sku!$A:$I,2,FALSE)</f>
        <v>卡牌</v>
      </c>
      <c r="D37" s="45" t="str">
        <f>VLOOKUP($A37,sku!$A:$I,4,FALSE)</f>
        <v>卡宝</v>
      </c>
      <c r="E37" s="50">
        <v>99000</v>
      </c>
      <c r="F37" s="50">
        <v>1</v>
      </c>
      <c r="G37" s="45">
        <f>VLOOKUP($A37,sku!$A:$I,5,FALSE)</f>
        <v>20</v>
      </c>
      <c r="H37" s="45">
        <f>VLOOKUP($A37,sku!$A:$I,6,FALSE)</f>
        <v>10</v>
      </c>
      <c r="I37" s="44">
        <v>1</v>
      </c>
      <c r="J37" s="45">
        <f t="shared" si="0"/>
        <v>7.495</v>
      </c>
      <c r="K37" s="44">
        <v>1499</v>
      </c>
      <c r="L37" s="44"/>
      <c r="M37" s="45">
        <f t="shared" si="1"/>
        <v>1499</v>
      </c>
      <c r="N37" s="44">
        <v>4000</v>
      </c>
      <c r="O37" s="45">
        <f t="shared" si="2"/>
        <v>20</v>
      </c>
      <c r="P37" s="46">
        <f t="shared" si="3"/>
        <v>0.37475</v>
      </c>
      <c r="Q37" s="45">
        <f t="shared" si="4"/>
        <v>19800000</v>
      </c>
      <c r="R37" s="44" t="s">
        <v>76</v>
      </c>
      <c r="S37" s="44" t="s">
        <v>181</v>
      </c>
      <c r="T37" s="47">
        <v>45970.1</v>
      </c>
      <c r="U37" s="48" t="str">
        <f>IF(VLOOKUP($A37,sku!$A:$I,9,FALSE)=0,"现货",VLOOKUP($A37,sku!$A:$I,9,FALSE))</f>
        <v>现货</v>
      </c>
      <c r="V37" s="44"/>
      <c r="W37" s="49"/>
    </row>
    <row r="38" spans="1:23">
      <c r="A38" s="50">
        <v>10036</v>
      </c>
      <c r="B38" s="45" t="str">
        <f>VLOOKUP($A38,sku!$A:$I,3,FALSE)</f>
        <v>【艺画文创】鸣潮撕撕乐</v>
      </c>
      <c r="C38" s="45" t="str">
        <f>VLOOKUP($A38,sku!$A:$I,2,FALSE)</f>
        <v>卡牌</v>
      </c>
      <c r="D38" s="45" t="str">
        <f>VLOOKUP($A38,sku!$A:$I,4,FALSE)</f>
        <v>艺画文创</v>
      </c>
      <c r="E38" s="50">
        <v>45000</v>
      </c>
      <c r="F38" s="50">
        <v>1</v>
      </c>
      <c r="G38" s="45">
        <f>VLOOKUP($A38,sku!$A:$I,5,FALSE)</f>
        <v>300</v>
      </c>
      <c r="H38" s="45">
        <f>VLOOKUP($A38,sku!$A:$I,6,FALSE)</f>
        <v>1</v>
      </c>
      <c r="I38" s="44">
        <v>1</v>
      </c>
      <c r="J38" s="45">
        <f t="shared" si="0"/>
        <v>1</v>
      </c>
      <c r="K38" s="44">
        <v>300</v>
      </c>
      <c r="L38" s="44"/>
      <c r="M38" s="45">
        <f t="shared" si="1"/>
        <v>300</v>
      </c>
      <c r="N38" s="44">
        <v>1500</v>
      </c>
      <c r="O38" s="45">
        <f t="shared" si="2"/>
        <v>5</v>
      </c>
      <c r="P38" s="46">
        <f t="shared" si="3"/>
        <v>0.2</v>
      </c>
      <c r="Q38" s="45">
        <f t="shared" si="4"/>
        <v>13500000</v>
      </c>
      <c r="R38" s="44" t="s">
        <v>178</v>
      </c>
      <c r="S38" s="44" t="s">
        <v>186</v>
      </c>
      <c r="T38" s="47">
        <v>45970.1</v>
      </c>
      <c r="U38" s="48" t="str">
        <f>IF(VLOOKUP($A38,sku!$A:$I,9,FALSE)=0,"现货",VLOOKUP($A38,sku!$A:$I,9,FALSE))</f>
        <v>现货</v>
      </c>
      <c r="V38" s="44"/>
      <c r="W38" s="49"/>
    </row>
    <row r="39" spans="1:23">
      <c r="A39" s="50">
        <v>10037</v>
      </c>
      <c r="B39" s="45" t="str">
        <f>VLOOKUP($A39,sku!$A:$I,3,FALSE)</f>
        <v>拓宇文创—崩铁·启航星程 A6 亚克力色纸</v>
      </c>
      <c r="C39" s="45" t="str">
        <f>VLOOKUP($A39,sku!$A:$I,2,FALSE)</f>
        <v>色纸</v>
      </c>
      <c r="D39" s="45" t="str">
        <f>VLOOKUP($A39,sku!$A:$I,4,FALSE)</f>
        <v>拓宇文创</v>
      </c>
      <c r="E39" s="50">
        <v>99000</v>
      </c>
      <c r="F39" s="50">
        <v>1</v>
      </c>
      <c r="G39" s="45">
        <f>VLOOKUP($A39,sku!$A:$I,5,FALSE)</f>
        <v>90</v>
      </c>
      <c r="H39" s="45">
        <f>VLOOKUP($A39,sku!$A:$I,6,FALSE)</f>
        <v>1</v>
      </c>
      <c r="I39" s="44">
        <v>1</v>
      </c>
      <c r="J39" s="45">
        <f t="shared" si="0"/>
        <v>5</v>
      </c>
      <c r="K39" s="44">
        <v>450</v>
      </c>
      <c r="L39" s="44"/>
      <c r="M39" s="45">
        <f t="shared" si="1"/>
        <v>450</v>
      </c>
      <c r="N39" s="44">
        <v>1530</v>
      </c>
      <c r="O39" s="45">
        <f t="shared" si="2"/>
        <v>17</v>
      </c>
      <c r="P39" s="46">
        <f t="shared" si="3"/>
        <v>0.294117647058824</v>
      </c>
      <c r="Q39" s="45">
        <f t="shared" si="4"/>
        <v>8910000</v>
      </c>
      <c r="R39" s="44" t="s">
        <v>178</v>
      </c>
      <c r="S39" s="44" t="s">
        <v>186</v>
      </c>
      <c r="T39" s="47">
        <v>45971.1</v>
      </c>
      <c r="U39" s="48" t="str">
        <f>IF(VLOOKUP($A39,sku!$A:$I,9,FALSE)=0,"现货",VLOOKUP($A39,sku!$A:$I,9,FALSE))</f>
        <v>现货</v>
      </c>
      <c r="V39" s="44"/>
      <c r="W39" s="49"/>
    </row>
    <row r="40" spans="1:23">
      <c r="A40" s="50">
        <v>10038</v>
      </c>
      <c r="B40" s="45" t="str">
        <f>VLOOKUP($A40,sku!$A:$I,3,FALSE)</f>
        <v>源宇宙崩铁色纸 </v>
      </c>
      <c r="C40" s="45" t="str">
        <f>VLOOKUP($A40,sku!$A:$I,2,FALSE)</f>
        <v>色纸</v>
      </c>
      <c r="D40" s="45" t="str">
        <f>VLOOKUP($A40,sku!$A:$I,4,FALSE)</f>
        <v>源宇宙</v>
      </c>
      <c r="E40" s="50">
        <v>99000</v>
      </c>
      <c r="F40" s="50">
        <v>1</v>
      </c>
      <c r="G40" s="45">
        <f>VLOOKUP($A40,sku!$A:$I,5,FALSE)</f>
        <v>30</v>
      </c>
      <c r="H40" s="45">
        <f>VLOOKUP($A40,sku!$A:$I,6,FALSE)</f>
        <v>6</v>
      </c>
      <c r="I40" s="44">
        <v>1</v>
      </c>
      <c r="J40" s="45">
        <f t="shared" si="0"/>
        <v>9.44444444444444</v>
      </c>
      <c r="K40" s="44">
        <v>1700</v>
      </c>
      <c r="L40" s="44"/>
      <c r="M40" s="45">
        <f t="shared" si="1"/>
        <v>1700</v>
      </c>
      <c r="N40" s="44">
        <v>3582</v>
      </c>
      <c r="O40" s="45">
        <f t="shared" si="2"/>
        <v>19.9</v>
      </c>
      <c r="P40" s="46">
        <f t="shared" si="3"/>
        <v>0.474595198213289</v>
      </c>
      <c r="Q40" s="45">
        <f t="shared" si="4"/>
        <v>17820000</v>
      </c>
      <c r="R40" s="44" t="s">
        <v>178</v>
      </c>
      <c r="S40" s="44" t="s">
        <v>186</v>
      </c>
      <c r="T40" s="47">
        <v>45971.1</v>
      </c>
      <c r="U40" s="48">
        <v>45974</v>
      </c>
      <c r="V40" s="44"/>
      <c r="W40" s="49"/>
    </row>
    <row r="41" spans="1:23">
      <c r="A41" s="50">
        <v>10039</v>
      </c>
      <c r="B41" s="45" t="str">
        <f>VLOOKUP($A41,sku!$A:$I,3,FALSE)</f>
        <v>【喵谷】&amp;【一诺终生】墨香三部曲系列色纸【魔道】【天官】【渣反】第二弹</v>
      </c>
      <c r="C41" s="45" t="str">
        <f>VLOOKUP($A41,sku!$A:$I,2,FALSE)</f>
        <v>色纸</v>
      </c>
      <c r="D41" s="45" t="str">
        <f>VLOOKUP($A41,sku!$A:$I,4,FALSE)</f>
        <v>喵谷</v>
      </c>
      <c r="E41" s="50">
        <v>99000</v>
      </c>
      <c r="F41" s="50">
        <v>1</v>
      </c>
      <c r="G41" s="45">
        <f>VLOOKUP($A41,sku!$A:$I,5,FALSE)</f>
        <v>90</v>
      </c>
      <c r="H41" s="45">
        <f>VLOOKUP($A41,sku!$A:$I,6,FALSE)</f>
        <v>1</v>
      </c>
      <c r="I41" s="44">
        <v>1</v>
      </c>
      <c r="J41" s="45">
        <f t="shared" si="0"/>
        <v>8.11111111111111</v>
      </c>
      <c r="K41" s="44">
        <v>730</v>
      </c>
      <c r="L41" s="44"/>
      <c r="M41" s="45">
        <f t="shared" si="1"/>
        <v>730</v>
      </c>
      <c r="N41" s="44">
        <v>1791</v>
      </c>
      <c r="O41" s="45">
        <f t="shared" si="2"/>
        <v>19.9</v>
      </c>
      <c r="P41" s="46">
        <f t="shared" si="3"/>
        <v>0.407593523171413</v>
      </c>
      <c r="Q41" s="45">
        <f t="shared" si="4"/>
        <v>8910000</v>
      </c>
      <c r="R41" s="44" t="s">
        <v>178</v>
      </c>
      <c r="S41" s="44" t="s">
        <v>179</v>
      </c>
      <c r="T41" s="47">
        <v>45971.1</v>
      </c>
      <c r="U41" s="48" t="str">
        <f>IF(VLOOKUP($A41,sku!$A:$I,9,FALSE)=0,"现货",VLOOKUP($A41,sku!$A:$I,9,FALSE))</f>
        <v>现货</v>
      </c>
      <c r="V41" s="44"/>
      <c r="W41" s="49"/>
    </row>
    <row r="42" spans="1:23">
      <c r="A42" s="50">
        <v>10040</v>
      </c>
      <c r="B42" s="45" t="str">
        <f>VLOOKUP($A42,sku!$A:$I,3,FALSE)</f>
        <v>《竹影摇笺》耽美撕撕乐系列</v>
      </c>
      <c r="C42" s="45" t="str">
        <f>VLOOKUP($A42,sku!$A:$I,2,FALSE)</f>
        <v>撕撕乐</v>
      </c>
      <c r="D42" s="45" t="str">
        <f>VLOOKUP($A42,sku!$A:$I,4,FALSE)</f>
        <v>万象耽书</v>
      </c>
      <c r="E42" s="50">
        <v>45000</v>
      </c>
      <c r="F42" s="50">
        <v>1</v>
      </c>
      <c r="G42" s="45">
        <f>VLOOKUP($A42,sku!$A:$I,5,FALSE)</f>
        <v>300</v>
      </c>
      <c r="H42" s="45">
        <f>VLOOKUP($A42,sku!$A:$I,6,FALSE)</f>
        <v>1</v>
      </c>
      <c r="I42" s="44">
        <v>1</v>
      </c>
      <c r="J42" s="45">
        <f t="shared" si="0"/>
        <v>3.4</v>
      </c>
      <c r="K42" s="44">
        <v>1020</v>
      </c>
      <c r="L42" s="44"/>
      <c r="M42" s="45">
        <f t="shared" si="1"/>
        <v>1020</v>
      </c>
      <c r="N42" s="44">
        <v>2970</v>
      </c>
      <c r="O42" s="45">
        <f t="shared" si="2"/>
        <v>9.9</v>
      </c>
      <c r="P42" s="46">
        <f t="shared" si="3"/>
        <v>0.343434343434343</v>
      </c>
      <c r="Q42" s="45">
        <f t="shared" si="4"/>
        <v>13500000</v>
      </c>
      <c r="R42" s="44" t="s">
        <v>178</v>
      </c>
      <c r="S42" s="44" t="s">
        <v>179</v>
      </c>
      <c r="T42" s="47">
        <v>45971.1</v>
      </c>
      <c r="U42" s="48" t="str">
        <f>IF(VLOOKUP($A42,sku!$A:$I,9,FALSE)=0,"现货",VLOOKUP($A42,sku!$A:$I,9,FALSE))</f>
        <v>现货</v>
      </c>
      <c r="V42" s="44"/>
      <c r="W42" s="49"/>
    </row>
    <row r="43" spans="1:23">
      <c r="A43" s="50">
        <v>10041</v>
      </c>
      <c r="B43" s="45" t="str">
        <f>VLOOKUP($A43,sku!$A:$I,3,FALSE)</f>
        <v>咒术回战-术士收藏卡-高专篇</v>
      </c>
      <c r="C43" s="45" t="str">
        <f>VLOOKUP($A43,sku!$A:$I,2,FALSE)</f>
        <v>卡牌</v>
      </c>
      <c r="D43" s="45" t="str">
        <f>VLOOKUP($A43,sku!$A:$I,4,FALSE)</f>
        <v>卡游</v>
      </c>
      <c r="E43" s="50">
        <v>45000</v>
      </c>
      <c r="F43" s="50">
        <v>1</v>
      </c>
      <c r="G43" s="45">
        <f>VLOOKUP($A43,sku!$A:$I,5,FALSE)</f>
        <v>36</v>
      </c>
      <c r="H43" s="45">
        <f>VLOOKUP($A43,sku!$A:$I,6,FALSE)</f>
        <v>18</v>
      </c>
      <c r="I43" s="44">
        <v>1</v>
      </c>
      <c r="J43" s="45">
        <f t="shared" si="0"/>
        <v>5</v>
      </c>
      <c r="K43" s="44">
        <v>3240</v>
      </c>
      <c r="L43" s="44"/>
      <c r="M43" s="45">
        <f t="shared" si="1"/>
        <v>3240</v>
      </c>
      <c r="N43" s="44">
        <v>6480</v>
      </c>
      <c r="O43" s="45">
        <f t="shared" si="2"/>
        <v>10</v>
      </c>
      <c r="P43" s="46">
        <f t="shared" si="3"/>
        <v>0.5</v>
      </c>
      <c r="Q43" s="45">
        <f t="shared" si="4"/>
        <v>29160000</v>
      </c>
      <c r="R43" s="44" t="s">
        <v>21</v>
      </c>
      <c r="S43" s="44" t="s">
        <v>174</v>
      </c>
      <c r="T43" s="47">
        <v>45971.1</v>
      </c>
      <c r="U43" s="48" t="str">
        <f>IF(VLOOKUP($A43,sku!$A:$I,9,FALSE)=0,"现货",VLOOKUP($A43,sku!$A:$I,9,FALSE))</f>
        <v>现货</v>
      </c>
      <c r="V43" s="44"/>
      <c r="W43" s="49"/>
    </row>
    <row r="44" spans="1:23">
      <c r="A44" s="50">
        <v>10042</v>
      </c>
      <c r="B44" s="45" t="str">
        <f>VLOOKUP($A44,sku!$A:$I,3,FALSE)</f>
        <v>Mobile Legends: Bang Bang-Collectible Cards-Hand of Destiny-001A-SEA</v>
      </c>
      <c r="C44" s="45" t="str">
        <f>VLOOKUP($A44,sku!$A:$I,2,FALSE)</f>
        <v>卡牌</v>
      </c>
      <c r="D44" s="45" t="str">
        <f>VLOOKUP($A44,sku!$A:$I,4,FALSE)</f>
        <v>卡游</v>
      </c>
      <c r="E44" s="50">
        <v>29000</v>
      </c>
      <c r="F44" s="50">
        <v>1</v>
      </c>
      <c r="G44" s="45">
        <f>VLOOKUP($A44,sku!$A:$I,5,FALSE)</f>
        <v>48</v>
      </c>
      <c r="H44" s="45">
        <f>VLOOKUP($A44,sku!$A:$I,6,FALSE)</f>
        <v>20</v>
      </c>
      <c r="I44" s="44">
        <v>1</v>
      </c>
      <c r="J44" s="45">
        <f t="shared" si="0"/>
        <v>2.5</v>
      </c>
      <c r="K44" s="44">
        <v>2400</v>
      </c>
      <c r="L44" s="44"/>
      <c r="M44" s="45">
        <f t="shared" si="1"/>
        <v>2400</v>
      </c>
      <c r="N44" s="44">
        <v>4800</v>
      </c>
      <c r="O44" s="45">
        <f t="shared" si="2"/>
        <v>5</v>
      </c>
      <c r="P44" s="46">
        <f t="shared" si="3"/>
        <v>0.5</v>
      </c>
      <c r="Q44" s="45">
        <f t="shared" si="4"/>
        <v>27840000</v>
      </c>
      <c r="R44" s="44" t="s">
        <v>21</v>
      </c>
      <c r="S44" s="44" t="s">
        <v>174</v>
      </c>
      <c r="T44" s="47">
        <v>45971.1</v>
      </c>
      <c r="U44" s="48" t="str">
        <f>IF(VLOOKUP($A44,sku!$A:$I,9,FALSE)=0,"现货",VLOOKUP($A44,sku!$A:$I,9,FALSE))</f>
        <v>现货</v>
      </c>
      <c r="V44" s="44"/>
      <c r="W44" s="49"/>
    </row>
    <row r="45" spans="1:23">
      <c r="A45" s="50">
        <v>10043</v>
      </c>
      <c r="B45" s="45" t="str">
        <f>VLOOKUP($A45,sku!$A:$I,3,FALSE)</f>
        <v>伴飞小鸟</v>
      </c>
      <c r="C45" s="45" t="str">
        <f>VLOOKUP($A45,sku!$A:$I,2,FALSE)</f>
        <v>玩具</v>
      </c>
      <c r="D45" s="45">
        <f>VLOOKUP($A45,sku!$A:$I,4,FALSE)</f>
        <v>0</v>
      </c>
      <c r="E45" s="50">
        <v>59000</v>
      </c>
      <c r="F45" s="50">
        <v>1</v>
      </c>
      <c r="G45" s="45">
        <f>VLOOKUP($A45,sku!$A:$I,5,FALSE)</f>
        <v>200</v>
      </c>
      <c r="H45" s="45">
        <f>VLOOKUP($A45,sku!$A:$I,6,FALSE)</f>
        <v>1</v>
      </c>
      <c r="I45" s="44">
        <v>2</v>
      </c>
      <c r="J45" s="45">
        <f t="shared" si="0"/>
        <v>5.1</v>
      </c>
      <c r="K45" s="44">
        <v>1020</v>
      </c>
      <c r="L45" s="44"/>
      <c r="M45" s="45">
        <f t="shared" si="1"/>
        <v>2040</v>
      </c>
      <c r="N45" s="44">
        <v>1020</v>
      </c>
      <c r="O45" s="45">
        <f t="shared" si="2"/>
        <v>5.1</v>
      </c>
      <c r="P45" s="46">
        <f t="shared" si="3"/>
        <v>1</v>
      </c>
      <c r="Q45" s="45">
        <f t="shared" si="4"/>
        <v>23600000</v>
      </c>
      <c r="R45" s="44" t="s">
        <v>187</v>
      </c>
      <c r="S45" s="44" t="s">
        <v>174</v>
      </c>
      <c r="T45" s="47">
        <v>45972.1</v>
      </c>
      <c r="U45" s="48" t="str">
        <f>IF(VLOOKUP($A45,sku!$A:$I,9,FALSE)=0,"现货",VLOOKUP($A45,sku!$A:$I,9,FALSE))</f>
        <v>现货</v>
      </c>
      <c r="V45" s="44"/>
      <c r="W45" s="49"/>
    </row>
    <row r="46" spans="1:23">
      <c r="A46" s="50">
        <v>10044</v>
      </c>
      <c r="B46" s="45" t="str">
        <f>VLOOKUP($A46,sku!$A:$I,3,FALSE)</f>
        <v>山海文创《蝶海梦花》耽美男神A6纯亚克力色纸</v>
      </c>
      <c r="C46" s="45" t="str">
        <f>VLOOKUP($A46,sku!$A:$I,2,FALSE)</f>
        <v>色纸</v>
      </c>
      <c r="D46" s="45" t="str">
        <f>VLOOKUP($A46,sku!$A:$I,4,FALSE)</f>
        <v>山海文创</v>
      </c>
      <c r="E46" s="50">
        <v>112500</v>
      </c>
      <c r="F46" s="50">
        <v>1</v>
      </c>
      <c r="G46" s="45">
        <f>VLOOKUP($A46,sku!$A:$I,5,FALSE)</f>
        <v>20</v>
      </c>
      <c r="H46" s="45">
        <f>VLOOKUP($A46,sku!$A:$I,6,FALSE)</f>
        <v>5</v>
      </c>
      <c r="I46" s="44">
        <v>1</v>
      </c>
      <c r="J46" s="45">
        <f t="shared" si="0"/>
        <v>9.8</v>
      </c>
      <c r="K46" s="44">
        <v>980</v>
      </c>
      <c r="L46" s="44"/>
      <c r="M46" s="45">
        <f t="shared" si="1"/>
        <v>980</v>
      </c>
      <c r="N46" s="44">
        <v>2390</v>
      </c>
      <c r="O46" s="45">
        <f t="shared" si="2"/>
        <v>23.9</v>
      </c>
      <c r="P46" s="46">
        <f t="shared" si="3"/>
        <v>0.410041841004184</v>
      </c>
      <c r="Q46" s="45">
        <f t="shared" si="4"/>
        <v>11250000</v>
      </c>
      <c r="R46" s="44" t="s">
        <v>178</v>
      </c>
      <c r="S46" s="44" t="s">
        <v>179</v>
      </c>
      <c r="T46" s="47">
        <v>45975.1</v>
      </c>
      <c r="U46" s="48" t="str">
        <f>IF(VLOOKUP($A46,sku!$A:$I,9,FALSE)=0,"现货",VLOOKUP($A46,sku!$A:$I,9,FALSE))</f>
        <v>现货</v>
      </c>
      <c r="V46" s="44"/>
      <c r="W46" s="49"/>
    </row>
    <row r="47" spans="1:23">
      <c r="A47" s="50">
        <v>10045</v>
      </c>
      <c r="B47" s="45" t="str">
        <f>VLOOKUP($A47,sku!$A:$I,3,FALSE)</f>
        <v>星火线条小狗</v>
      </c>
      <c r="C47" s="45" t="str">
        <f>VLOOKUP($A47,sku!$A:$I,2,FALSE)</f>
        <v>卡牌</v>
      </c>
      <c r="D47" s="45" t="str">
        <f>VLOOKUP($A47,sku!$A:$I,4,FALSE)</f>
        <v>星火</v>
      </c>
      <c r="E47" s="50">
        <v>45000</v>
      </c>
      <c r="F47" s="50">
        <v>1</v>
      </c>
      <c r="G47" s="45">
        <f>VLOOKUP($A47,sku!$A:$I,5,FALSE)</f>
        <v>36</v>
      </c>
      <c r="H47" s="45">
        <f>VLOOKUP($A47,sku!$A:$I,6,FALSE)</f>
        <v>14</v>
      </c>
      <c r="I47" s="44">
        <v>2</v>
      </c>
      <c r="J47" s="45">
        <f t="shared" si="0"/>
        <v>1.09126984126984</v>
      </c>
      <c r="K47" s="44">
        <v>550</v>
      </c>
      <c r="L47" s="44"/>
      <c r="M47" s="45">
        <f t="shared" si="1"/>
        <v>1100</v>
      </c>
      <c r="N47" s="44">
        <v>5040</v>
      </c>
      <c r="O47" s="45">
        <f t="shared" si="2"/>
        <v>10</v>
      </c>
      <c r="P47" s="46">
        <f t="shared" si="3"/>
        <v>0.109126984126984</v>
      </c>
      <c r="Q47" s="45">
        <f t="shared" si="4"/>
        <v>45360000</v>
      </c>
      <c r="R47" s="44" t="s">
        <v>178</v>
      </c>
      <c r="S47" s="44" t="s">
        <v>179</v>
      </c>
      <c r="T47" s="47">
        <v>45976.1</v>
      </c>
      <c r="U47" s="48" t="str">
        <f>IF(VLOOKUP($A47,sku!$A:$I,9,FALSE)=0,"现货",VLOOKUP($A47,sku!$A:$I,9,FALSE))</f>
        <v>现货</v>
      </c>
      <c r="V47" s="44"/>
      <c r="W47" s="49"/>
    </row>
    <row r="48" spans="1:23">
      <c r="A48" s="50">
        <v>10046</v>
      </c>
      <c r="B48" s="45" t="str">
        <f>VLOOKUP($A48,sku!$A:$I,3,FALSE)</f>
        <v>WUPO艺术家手绘系列色纸第一弹</v>
      </c>
      <c r="C48" s="45" t="str">
        <f>VLOOKUP($A48,sku!$A:$I,2,FALSE)</f>
        <v>色纸</v>
      </c>
      <c r="D48" s="45" t="str">
        <f>VLOOKUP($A48,sku!$A:$I,4,FALSE)</f>
        <v>WUPO</v>
      </c>
      <c r="E48" s="50">
        <v>85000</v>
      </c>
      <c r="F48" s="50">
        <v>1</v>
      </c>
      <c r="G48" s="45">
        <f>VLOOKUP($A48,sku!$A:$I,5,FALSE)</f>
        <v>20</v>
      </c>
      <c r="H48" s="45">
        <f>VLOOKUP($A48,sku!$A:$I,6,FALSE)</f>
        <v>6</v>
      </c>
      <c r="I48" s="44">
        <v>1</v>
      </c>
      <c r="J48" s="45">
        <f t="shared" si="0"/>
        <v>6.08333333333333</v>
      </c>
      <c r="K48" s="44">
        <v>730</v>
      </c>
      <c r="L48" s="44"/>
      <c r="M48" s="45">
        <f t="shared" si="1"/>
        <v>730</v>
      </c>
      <c r="N48" s="44">
        <v>4780</v>
      </c>
      <c r="O48" s="45">
        <f t="shared" si="2"/>
        <v>39.8333333333333</v>
      </c>
      <c r="P48" s="46">
        <f t="shared" si="3"/>
        <v>0.152719665271967</v>
      </c>
      <c r="Q48" s="45">
        <f t="shared" si="4"/>
        <v>10200000</v>
      </c>
      <c r="R48" s="44" t="s">
        <v>178</v>
      </c>
      <c r="S48" s="44" t="s">
        <v>179</v>
      </c>
      <c r="T48" s="47">
        <v>45977.1</v>
      </c>
      <c r="U48" s="48" t="str">
        <f>IF(VLOOKUP($A48,sku!$A:$I,9,FALSE)=0,"现货",VLOOKUP($A48,sku!$A:$I,9,FALSE))</f>
        <v>现货</v>
      </c>
      <c r="V48" s="44"/>
      <c r="W48" s="49"/>
    </row>
    <row r="49" spans="1:23">
      <c r="A49" s="50">
        <v>10047</v>
      </c>
      <c r="B49" s="45" t="str">
        <f>VLOOKUP($A49,sku!$A:$I,3,FALSE)</f>
        <v>星际宝贝百变顽家收藏卡</v>
      </c>
      <c r="C49" s="45" t="str">
        <f>VLOOKUP($A49,sku!$A:$I,2,FALSE)</f>
        <v>卡牌</v>
      </c>
      <c r="D49" s="45" t="str">
        <f>VLOOKUP($A49,sku!$A:$I,4,FALSE)</f>
        <v>集卡社</v>
      </c>
      <c r="E49" s="50">
        <v>45000</v>
      </c>
      <c r="F49" s="50">
        <v>1</v>
      </c>
      <c r="G49" s="45">
        <f>VLOOKUP($A49,sku!$A:$I,5,FALSE)</f>
        <v>48</v>
      </c>
      <c r="H49" s="45">
        <f>VLOOKUP($A49,sku!$A:$I,6,FALSE)</f>
        <v>10</v>
      </c>
      <c r="I49" s="44">
        <v>1</v>
      </c>
      <c r="J49" s="45">
        <f t="shared" si="0"/>
        <v>4</v>
      </c>
      <c r="K49" s="44">
        <v>1920</v>
      </c>
      <c r="L49" s="44"/>
      <c r="M49" s="45">
        <f t="shared" si="1"/>
        <v>1920</v>
      </c>
      <c r="N49" s="44">
        <v>4800</v>
      </c>
      <c r="O49" s="45">
        <f t="shared" si="2"/>
        <v>10</v>
      </c>
      <c r="P49" s="46">
        <f t="shared" si="3"/>
        <v>0.4</v>
      </c>
      <c r="Q49" s="45">
        <f t="shared" si="4"/>
        <v>21600000</v>
      </c>
      <c r="R49" s="44" t="s">
        <v>188</v>
      </c>
      <c r="S49" s="44" t="s">
        <v>181</v>
      </c>
      <c r="T49" s="47">
        <v>45982.1</v>
      </c>
      <c r="U49" s="48" t="str">
        <f>IF(VLOOKUP($A49,sku!$A:$I,9,FALSE)=0,"现货",VLOOKUP($A49,sku!$A:$I,9,FALSE))</f>
        <v>现货</v>
      </c>
      <c r="V49" s="44"/>
      <c r="W49" s="49"/>
    </row>
    <row r="50" spans="1:23">
      <c r="A50" s="50">
        <v>10048</v>
      </c>
      <c r="B50" s="45" t="e">
        <f>VLOOKUP($A50,sku!$A:$I,3,FALSE)</f>
        <v>#N/A</v>
      </c>
      <c r="C50" s="45" t="e">
        <f>VLOOKUP($A50,sku!$A:$I,2,FALSE)</f>
        <v>#N/A</v>
      </c>
      <c r="D50" s="45" t="e">
        <f>VLOOKUP($A50,sku!$A:$I,4,FALSE)</f>
        <v>#N/A</v>
      </c>
      <c r="E50" s="50"/>
      <c r="F50" s="50"/>
      <c r="G50" s="45" t="e">
        <f>VLOOKUP($A50,sku!$A:$I,5,FALSE)</f>
        <v>#N/A</v>
      </c>
      <c r="H50" s="45" t="e">
        <f>VLOOKUP($A50,sku!$A:$I,6,FALSE)</f>
        <v>#N/A</v>
      </c>
      <c r="I50" s="44"/>
      <c r="J50" s="45" t="e">
        <f t="shared" si="0"/>
        <v>#N/A</v>
      </c>
      <c r="K50" s="44"/>
      <c r="L50" s="44"/>
      <c r="M50" s="45">
        <f t="shared" si="1"/>
        <v>0</v>
      </c>
      <c r="N50" s="44"/>
      <c r="O50" s="45" t="e">
        <f t="shared" si="2"/>
        <v>#N/A</v>
      </c>
      <c r="P50" s="46" t="e">
        <f t="shared" si="3"/>
        <v>#DIV/0!</v>
      </c>
      <c r="Q50" s="45" t="e">
        <f t="shared" si="4"/>
        <v>#N/A</v>
      </c>
      <c r="R50" s="44"/>
      <c r="S50" s="44"/>
      <c r="T50" s="47"/>
      <c r="U50" s="48" t="e">
        <f>IF(VLOOKUP($A50,sku!$A:$I,9,FALSE)=0,"现货",VLOOKUP($A50,sku!$A:$I,9,FALSE))</f>
        <v>#N/A</v>
      </c>
      <c r="V50" s="44"/>
      <c r="W50" s="49"/>
    </row>
    <row r="51" spans="1:23">
      <c r="A51" s="50">
        <v>10049</v>
      </c>
      <c r="B51" s="45" t="str">
        <f>VLOOKUP($A51,sku!$A:$I,3,FALSE)</f>
        <v>灵漫社《耽于美涩》古风系列收藏卡牌第三弹</v>
      </c>
      <c r="C51" s="45" t="str">
        <f>VLOOKUP($A51,sku!$A:$I,2,FALSE)</f>
        <v>卡牌</v>
      </c>
      <c r="D51" s="45" t="str">
        <f>VLOOKUP($A51,sku!$A:$I,4,FALSE)</f>
        <v>灵漫社</v>
      </c>
      <c r="E51" s="50">
        <v>45000</v>
      </c>
      <c r="F51" s="50">
        <v>1</v>
      </c>
      <c r="G51" s="45">
        <f>VLOOKUP($A51,sku!$A:$I,5,FALSE)</f>
        <v>36</v>
      </c>
      <c r="H51" s="45">
        <f>VLOOKUP($A51,sku!$A:$I,6,FALSE)</f>
        <v>11</v>
      </c>
      <c r="I51" s="44">
        <v>1</v>
      </c>
      <c r="J51" s="45">
        <f t="shared" si="0"/>
        <v>4.7979797979798</v>
      </c>
      <c r="K51" s="44">
        <v>1900</v>
      </c>
      <c r="L51" s="44"/>
      <c r="M51" s="45">
        <f t="shared" si="1"/>
        <v>1900</v>
      </c>
      <c r="N51" s="44">
        <v>4284</v>
      </c>
      <c r="O51" s="45">
        <f t="shared" si="2"/>
        <v>10.8181818181818</v>
      </c>
      <c r="P51" s="46">
        <f t="shared" si="3"/>
        <v>0.443510737628385</v>
      </c>
      <c r="Q51" s="45">
        <f t="shared" si="4"/>
        <v>17820000</v>
      </c>
      <c r="R51" s="44" t="s">
        <v>171</v>
      </c>
      <c r="S51" s="44" t="s">
        <v>179</v>
      </c>
      <c r="T51" s="47">
        <v>45963.1</v>
      </c>
      <c r="U51" s="48" t="str">
        <f>IF(VLOOKUP($A51,sku!$A:$I,9,FALSE)=0,"现货",VLOOKUP($A51,sku!$A:$I,9,FALSE))</f>
        <v>现货</v>
      </c>
      <c r="V51" s="44"/>
      <c r="W51" s="49"/>
    </row>
    <row r="52" spans="1:23">
      <c r="A52" s="50">
        <v>10050</v>
      </c>
      <c r="B52" s="45" t="str">
        <f>VLOOKUP($A52,sku!$A:$I,3,FALSE)</f>
        <v>小樱卡册9宫格</v>
      </c>
      <c r="C52" s="45" t="str">
        <f>VLOOKUP($A52,sku!$A:$I,2,FALSE)</f>
        <v>卡册</v>
      </c>
      <c r="D52" s="45">
        <f>VLOOKUP($A52,sku!$A:$I,4,FALSE)</f>
        <v>0</v>
      </c>
      <c r="E52" s="50">
        <v>0</v>
      </c>
      <c r="F52" s="50">
        <v>0</v>
      </c>
      <c r="G52" s="45">
        <f>VLOOKUP($A52,sku!$A:$I,5,FALSE)</f>
        <v>0</v>
      </c>
      <c r="H52" s="45">
        <f>VLOOKUP($A52,sku!$A:$I,6,FALSE)</f>
        <v>0</v>
      </c>
      <c r="I52" s="44">
        <v>1</v>
      </c>
      <c r="J52" s="45" t="e">
        <f t="shared" si="0"/>
        <v>#DIV/0!</v>
      </c>
      <c r="K52" s="44">
        <v>39.99</v>
      </c>
      <c r="L52" s="44"/>
      <c r="M52" s="45">
        <f t="shared" si="1"/>
        <v>39.99</v>
      </c>
      <c r="N52" s="44">
        <v>39.99</v>
      </c>
      <c r="O52" s="45" t="e">
        <f t="shared" si="2"/>
        <v>#DIV/0!</v>
      </c>
      <c r="P52" s="46">
        <f t="shared" si="3"/>
        <v>1</v>
      </c>
      <c r="Q52" s="45">
        <f t="shared" si="4"/>
        <v>0</v>
      </c>
      <c r="R52" s="44" t="s">
        <v>52</v>
      </c>
      <c r="S52" s="44" t="s">
        <v>177</v>
      </c>
      <c r="T52" s="47">
        <v>45987.1</v>
      </c>
      <c r="U52" s="48" t="str">
        <f>IF(VLOOKUP($A52,sku!$A:$I,9,FALSE)=0,"现货",VLOOKUP($A52,sku!$A:$I,9,FALSE))</f>
        <v>现货</v>
      </c>
      <c r="V52" s="44"/>
      <c r="W52" s="49"/>
    </row>
    <row r="53" spans="1:23">
      <c r="A53" s="50">
        <v>10051</v>
      </c>
      <c r="B53" s="45" t="str">
        <f>VLOOKUP($A53,sku!$A:$I,3,FALSE)</f>
        <v>美少女战士卡册9宫格</v>
      </c>
      <c r="C53" s="45" t="str">
        <f>VLOOKUP($A53,sku!$A:$I,2,FALSE)</f>
        <v>卡册</v>
      </c>
      <c r="D53" s="45">
        <f>VLOOKUP($A53,sku!$A:$I,4,FALSE)</f>
        <v>0</v>
      </c>
      <c r="E53" s="50">
        <v>0</v>
      </c>
      <c r="F53" s="50">
        <v>0</v>
      </c>
      <c r="G53" s="45">
        <f>VLOOKUP($A53,sku!$A:$I,5,FALSE)</f>
        <v>0</v>
      </c>
      <c r="H53" s="45">
        <f>VLOOKUP($A53,sku!$A:$I,6,FALSE)</f>
        <v>0</v>
      </c>
      <c r="I53" s="44">
        <v>1</v>
      </c>
      <c r="J53" s="45" t="e">
        <f t="shared" si="0"/>
        <v>#DIV/0!</v>
      </c>
      <c r="K53" s="44">
        <v>59.28</v>
      </c>
      <c r="L53" s="44"/>
      <c r="M53" s="45">
        <f t="shared" si="1"/>
        <v>59.28</v>
      </c>
      <c r="N53" s="44">
        <v>59.28</v>
      </c>
      <c r="O53" s="45" t="e">
        <f t="shared" si="2"/>
        <v>#DIV/0!</v>
      </c>
      <c r="P53" s="46">
        <f t="shared" si="3"/>
        <v>1</v>
      </c>
      <c r="Q53" s="45">
        <f t="shared" si="4"/>
        <v>0</v>
      </c>
      <c r="R53" s="44" t="s">
        <v>52</v>
      </c>
      <c r="S53" s="44" t="s">
        <v>177</v>
      </c>
      <c r="T53" s="47">
        <v>45987.1</v>
      </c>
      <c r="U53" s="48" t="str">
        <f>IF(VLOOKUP($A53,sku!$A:$I,9,FALSE)=0,"现货",VLOOKUP($A53,sku!$A:$I,9,FALSE))</f>
        <v>现货</v>
      </c>
      <c r="V53" s="44"/>
      <c r="W53" s="49"/>
    </row>
    <row r="54" spans="1:23">
      <c r="A54" s="50">
        <v>10052</v>
      </c>
      <c r="B54" s="45" t="str">
        <f>VLOOKUP($A54,sku!$A:$I,3,FALSE)</f>
        <v>迪士尼卡册9宫格</v>
      </c>
      <c r="C54" s="45" t="str">
        <f>VLOOKUP($A54,sku!$A:$I,2,FALSE)</f>
        <v>卡册</v>
      </c>
      <c r="D54" s="45">
        <f>VLOOKUP($A54,sku!$A:$I,4,FALSE)</f>
        <v>0</v>
      </c>
      <c r="E54" s="50">
        <v>0</v>
      </c>
      <c r="F54" s="50">
        <v>0</v>
      </c>
      <c r="G54" s="45">
        <f>VLOOKUP($A54,sku!$A:$I,5,FALSE)</f>
        <v>0</v>
      </c>
      <c r="H54" s="45">
        <f>VLOOKUP($A54,sku!$A:$I,6,FALSE)</f>
        <v>0</v>
      </c>
      <c r="I54" s="44">
        <v>1</v>
      </c>
      <c r="J54" s="45" t="e">
        <f t="shared" si="0"/>
        <v>#DIV/0!</v>
      </c>
      <c r="K54" s="44">
        <v>63.66</v>
      </c>
      <c r="L54" s="44"/>
      <c r="M54" s="45">
        <f t="shared" si="1"/>
        <v>63.66</v>
      </c>
      <c r="N54" s="44">
        <v>63.66</v>
      </c>
      <c r="O54" s="45" t="e">
        <f t="shared" si="2"/>
        <v>#DIV/0!</v>
      </c>
      <c r="P54" s="46">
        <f t="shared" si="3"/>
        <v>1</v>
      </c>
      <c r="Q54" s="45">
        <f t="shared" si="4"/>
        <v>0</v>
      </c>
      <c r="R54" s="44" t="s">
        <v>52</v>
      </c>
      <c r="S54" s="44" t="s">
        <v>177</v>
      </c>
      <c r="T54" s="47">
        <v>45987.1</v>
      </c>
      <c r="U54" s="48" t="str">
        <f>IF(VLOOKUP($A54,sku!$A:$I,9,FALSE)=0,"现货",VLOOKUP($A54,sku!$A:$I,9,FALSE))</f>
        <v>现货</v>
      </c>
      <c r="V54" s="44"/>
      <c r="W54" s="49"/>
    </row>
    <row r="55" spans="1:23">
      <c r="A55" s="50">
        <v>10053</v>
      </c>
      <c r="B55" s="45" t="str">
        <f>VLOOKUP($A55,sku!$A:$I,3,FALSE)</f>
        <v>疯狂动物城白金收藏卡狐兔神探</v>
      </c>
      <c r="C55" s="45" t="str">
        <f>VLOOKUP($A55,sku!$A:$I,2,FALSE)</f>
        <v>卡牌</v>
      </c>
      <c r="D55" s="45" t="str">
        <f>VLOOKUP($A55,sku!$A:$I,4,FALSE)</f>
        <v>集卡社</v>
      </c>
      <c r="E55" s="50">
        <v>29000</v>
      </c>
      <c r="F55" s="50">
        <v>1</v>
      </c>
      <c r="G55" s="45">
        <f>VLOOKUP($A55,sku!$A:$I,5,FALSE)</f>
        <v>48</v>
      </c>
      <c r="H55" s="45">
        <f>VLOOKUP($A55,sku!$A:$I,6,FALSE)</f>
        <v>20</v>
      </c>
      <c r="I55" s="44">
        <v>2</v>
      </c>
      <c r="J55" s="45">
        <f t="shared" si="0"/>
        <v>2.42708333333333</v>
      </c>
      <c r="K55" s="44">
        <v>2330</v>
      </c>
      <c r="L55" s="44"/>
      <c r="M55" s="45">
        <f t="shared" si="1"/>
        <v>4660</v>
      </c>
      <c r="N55" s="44">
        <v>4800</v>
      </c>
      <c r="O55" s="45">
        <f t="shared" si="2"/>
        <v>5</v>
      </c>
      <c r="P55" s="46">
        <f t="shared" si="3"/>
        <v>0.485416666666667</v>
      </c>
      <c r="Q55" s="45">
        <f t="shared" si="4"/>
        <v>55680000</v>
      </c>
      <c r="R55" s="44" t="s">
        <v>44</v>
      </c>
      <c r="S55" s="44" t="s">
        <v>177</v>
      </c>
      <c r="T55" s="47">
        <v>45987.1</v>
      </c>
      <c r="U55" s="48" t="str">
        <f>IF(VLOOKUP($A55,sku!$A:$I,9,FALSE)=0,"现货",VLOOKUP($A55,sku!$A:$I,9,FALSE))</f>
        <v>现货</v>
      </c>
      <c r="V55" s="44"/>
      <c r="W55" s="49"/>
    </row>
    <row r="56" spans="1:23">
      <c r="A56" s="50">
        <v>10054</v>
      </c>
      <c r="B56" s="45" t="str">
        <f>VLOOKUP($A56,sku!$A:$I,3,FALSE)</f>
        <v>【星绘社×新海誠】第一弹</v>
      </c>
      <c r="C56" s="45" t="str">
        <f>VLOOKUP($A56,sku!$A:$I,2,FALSE)</f>
        <v>卡牌</v>
      </c>
      <c r="D56" s="45" t="str">
        <f>VLOOKUP($A56,sku!$A:$I,4,FALSE)</f>
        <v>星绘社</v>
      </c>
      <c r="E56" s="50">
        <v>42000</v>
      </c>
      <c r="F56" s="50">
        <v>1</v>
      </c>
      <c r="G56" s="45">
        <f>VLOOKUP($A56,sku!$A:$I,5,FALSE)</f>
        <v>36</v>
      </c>
      <c r="H56" s="45">
        <f>VLOOKUP($A56,sku!$A:$I,6,FALSE)</f>
        <v>13</v>
      </c>
      <c r="I56" s="44">
        <v>1</v>
      </c>
      <c r="J56" s="45">
        <f t="shared" si="0"/>
        <v>3.41880341880342</v>
      </c>
      <c r="K56" s="44">
        <v>1600</v>
      </c>
      <c r="L56" s="44"/>
      <c r="M56" s="45">
        <f t="shared" si="1"/>
        <v>1600</v>
      </c>
      <c r="N56" s="44">
        <v>4608</v>
      </c>
      <c r="O56" s="45">
        <f t="shared" si="2"/>
        <v>9.84615384615385</v>
      </c>
      <c r="P56" s="46">
        <f t="shared" si="3"/>
        <v>0.347222222222222</v>
      </c>
      <c r="Q56" s="45">
        <f t="shared" si="4"/>
        <v>19656000</v>
      </c>
      <c r="R56" s="44" t="s">
        <v>189</v>
      </c>
      <c r="S56" s="44" t="s">
        <v>174</v>
      </c>
      <c r="T56" s="47">
        <v>45988.1</v>
      </c>
      <c r="U56" s="48" t="str">
        <f>IF(VLOOKUP($A56,sku!$A:$I,9,FALSE)=0,"现货",VLOOKUP($A56,sku!$A:$I,9,FALSE))</f>
        <v>现货</v>
      </c>
      <c r="V56" s="44"/>
      <c r="W56" s="49"/>
    </row>
    <row r="57" spans="1:23">
      <c r="A57" s="50">
        <v>10055</v>
      </c>
      <c r="B57" s="45" t="str">
        <f>VLOOKUP($A57,sku!$A:$I,3,FALSE)</f>
        <v>紫薇文创×魔卡少女樱·撕撕乐</v>
      </c>
      <c r="C57" s="45" t="str">
        <f>VLOOKUP($A57,sku!$A:$I,2,FALSE)</f>
        <v>撕撕乐</v>
      </c>
      <c r="D57" s="45" t="str">
        <f>VLOOKUP($A57,sku!$A:$I,4,FALSE)</f>
        <v>紫薇文创</v>
      </c>
      <c r="E57" s="50">
        <v>17000</v>
      </c>
      <c r="F57" s="50">
        <v>1</v>
      </c>
      <c r="G57" s="45">
        <f>VLOOKUP($A57,sku!$A:$I,5,FALSE)</f>
        <v>200</v>
      </c>
      <c r="H57" s="45">
        <f>VLOOKUP($A57,sku!$A:$I,6,FALSE)</f>
        <v>3</v>
      </c>
      <c r="I57" s="44">
        <v>1</v>
      </c>
      <c r="J57" s="45">
        <f t="shared" si="0"/>
        <v>1.25</v>
      </c>
      <c r="K57" s="44">
        <v>750</v>
      </c>
      <c r="L57" s="44"/>
      <c r="M57" s="45">
        <f t="shared" si="1"/>
        <v>750</v>
      </c>
      <c r="N57" s="44">
        <v>4800</v>
      </c>
      <c r="O57" s="45">
        <f t="shared" si="2"/>
        <v>8</v>
      </c>
      <c r="P57" s="46">
        <f t="shared" si="3"/>
        <v>0.15625</v>
      </c>
      <c r="Q57" s="45">
        <f t="shared" si="4"/>
        <v>10200000</v>
      </c>
      <c r="R57" s="44" t="s">
        <v>189</v>
      </c>
      <c r="S57" s="44" t="s">
        <v>174</v>
      </c>
      <c r="T57" s="47">
        <v>45988.1</v>
      </c>
      <c r="U57" s="48" t="str">
        <f>IF(VLOOKUP($A57,sku!$A:$I,9,FALSE)=0,"现货",VLOOKUP($A57,sku!$A:$I,9,FALSE))</f>
        <v>现货</v>
      </c>
      <c r="V57" s="44"/>
      <c r="W57" s="49"/>
    </row>
    <row r="58" spans="1:23">
      <c r="A58" s="50">
        <v>10056</v>
      </c>
      <c r="B58" s="45" t="str">
        <f>VLOOKUP($A58,sku!$A:$I,3,FALSE)</f>
        <v>依梦×宫崎骏の治愈一生</v>
      </c>
      <c r="C58" s="45" t="str">
        <f>VLOOKUP($A58,sku!$A:$I,2,FALSE)</f>
        <v>卡牌</v>
      </c>
      <c r="D58" s="45" t="str">
        <f>VLOOKUP($A58,sku!$A:$I,4,FALSE)</f>
        <v>集卡社</v>
      </c>
      <c r="E58" s="50">
        <v>42000</v>
      </c>
      <c r="F58" s="50">
        <v>1</v>
      </c>
      <c r="G58" s="45">
        <f>VLOOKUP($A58,sku!$A:$I,5,FALSE)</f>
        <v>36</v>
      </c>
      <c r="H58" s="45">
        <f>VLOOKUP($A58,sku!$A:$I,6,FALSE)</f>
        <v>13</v>
      </c>
      <c r="I58" s="44">
        <v>1</v>
      </c>
      <c r="J58" s="45">
        <f t="shared" si="0"/>
        <v>3.31196581196581</v>
      </c>
      <c r="K58" s="44">
        <v>1550</v>
      </c>
      <c r="L58" s="44"/>
      <c r="M58" s="45">
        <f t="shared" si="1"/>
        <v>1550</v>
      </c>
      <c r="N58" s="44">
        <v>4608</v>
      </c>
      <c r="O58" s="45">
        <f t="shared" si="2"/>
        <v>9.84615384615385</v>
      </c>
      <c r="P58" s="46">
        <f t="shared" si="3"/>
        <v>0.336371527777778</v>
      </c>
      <c r="Q58" s="45">
        <f t="shared" si="4"/>
        <v>19656000</v>
      </c>
      <c r="R58" s="44" t="s">
        <v>189</v>
      </c>
      <c r="S58" s="44" t="s">
        <v>174</v>
      </c>
      <c r="T58" s="47">
        <v>45988.1</v>
      </c>
      <c r="U58" s="48" t="str">
        <f>IF(VLOOKUP($A58,sku!$A:$I,9,FALSE)=0,"现货",VLOOKUP($A58,sku!$A:$I,9,FALSE))</f>
        <v>现货</v>
      </c>
      <c r="V58" s="44"/>
      <c r="W58" s="49"/>
    </row>
    <row r="59" spans="1:23">
      <c r="A59" s="50">
        <v>10057</v>
      </c>
      <c r="B59" s="45" t="str">
        <f>VLOOKUP($A59,sku!$A:$I,3,FALSE)</f>
        <v>至臻文创【烁玉流金系列-美战】</v>
      </c>
      <c r="C59" s="45" t="str">
        <f>VLOOKUP($A59,sku!$A:$I,2,FALSE)</f>
        <v>卡牌</v>
      </c>
      <c r="D59" s="45" t="str">
        <f>VLOOKUP($A59,sku!$A:$I,4,FALSE)</f>
        <v>至臻文创</v>
      </c>
      <c r="E59" s="50">
        <v>30000</v>
      </c>
      <c r="F59" s="50">
        <v>1</v>
      </c>
      <c r="G59" s="45">
        <f>VLOOKUP($A59,sku!$A:$I,5,FALSE)</f>
        <v>36</v>
      </c>
      <c r="H59" s="45">
        <f>VLOOKUP($A59,sku!$A:$I,6,FALSE)</f>
        <v>14</v>
      </c>
      <c r="I59" s="44">
        <v>1</v>
      </c>
      <c r="J59" s="45">
        <f t="shared" si="0"/>
        <v>2.18253968253968</v>
      </c>
      <c r="K59" s="44">
        <v>1100</v>
      </c>
      <c r="L59" s="44"/>
      <c r="M59" s="45">
        <f t="shared" si="1"/>
        <v>1100</v>
      </c>
      <c r="N59" s="44">
        <v>4608</v>
      </c>
      <c r="O59" s="45">
        <f t="shared" si="2"/>
        <v>9.14285714285714</v>
      </c>
      <c r="P59" s="46">
        <f t="shared" si="3"/>
        <v>0.238715277777778</v>
      </c>
      <c r="Q59" s="45">
        <f t="shared" si="4"/>
        <v>15120000</v>
      </c>
      <c r="R59" s="44" t="s">
        <v>189</v>
      </c>
      <c r="S59" s="44" t="s">
        <v>174</v>
      </c>
      <c r="T59" s="47">
        <v>45988.1</v>
      </c>
      <c r="U59" s="48" t="str">
        <f>IF(VLOOKUP($A59,sku!$A:$I,9,FALSE)=0,"现货",VLOOKUP($A59,sku!$A:$I,9,FALSE))</f>
        <v>现货</v>
      </c>
      <c r="V59" s="44"/>
      <c r="W59" s="49"/>
    </row>
    <row r="60" spans="1:23">
      <c r="A60" s="50">
        <v>10058</v>
      </c>
      <c r="B60" s="45" t="str">
        <f>VLOOKUP($A60,sku!$A:$I,3,FALSE)</f>
        <v>木木卡舍·鬼灭之刃无限城篇</v>
      </c>
      <c r="C60" s="45" t="str">
        <f>VLOOKUP($A60,sku!$A:$I,2,FALSE)</f>
        <v>色纸</v>
      </c>
      <c r="D60" s="45" t="str">
        <f>VLOOKUP($A60,sku!$A:$I,4,FALSE)</f>
        <v>木木卡舍</v>
      </c>
      <c r="E60" s="50">
        <v>59000</v>
      </c>
      <c r="F60" s="50">
        <v>1</v>
      </c>
      <c r="G60" s="45">
        <f>VLOOKUP($A60,sku!$A:$I,5,FALSE)</f>
        <v>16</v>
      </c>
      <c r="H60" s="45">
        <f>VLOOKUP($A60,sku!$A:$I,6,FALSE)</f>
        <v>5</v>
      </c>
      <c r="I60" s="44">
        <v>1</v>
      </c>
      <c r="J60" s="45">
        <f t="shared" si="0"/>
        <v>4</v>
      </c>
      <c r="K60" s="44">
        <v>320</v>
      </c>
      <c r="L60" s="44"/>
      <c r="M60" s="45">
        <f t="shared" si="1"/>
        <v>320</v>
      </c>
      <c r="N60" s="44">
        <v>1592</v>
      </c>
      <c r="O60" s="45">
        <f t="shared" si="2"/>
        <v>19.9</v>
      </c>
      <c r="P60" s="46">
        <f t="shared" si="3"/>
        <v>0.201005025125628</v>
      </c>
      <c r="Q60" s="45">
        <f t="shared" si="4"/>
        <v>4720000</v>
      </c>
      <c r="R60" s="44" t="s">
        <v>188</v>
      </c>
      <c r="S60" s="44" t="s">
        <v>174</v>
      </c>
      <c r="T60" s="47">
        <v>45988.1</v>
      </c>
      <c r="U60" s="48" t="str">
        <f>IF(VLOOKUP($A60,sku!$A:$I,9,FALSE)=0,"现货",VLOOKUP($A60,sku!$A:$I,9,FALSE))</f>
        <v>现货</v>
      </c>
      <c r="V60" s="44"/>
      <c r="W60" s="49"/>
    </row>
    <row r="61" spans="1:23">
      <c r="A61" s="50">
        <v>10059</v>
      </c>
      <c r="B61" s="45" t="str">
        <f>VLOOKUP($A61,sku!$A:$I,3,FALSE)</f>
        <v>《意卡文创海贼王》第二弹</v>
      </c>
      <c r="C61" s="45" t="str">
        <f>VLOOKUP($A61,sku!$A:$I,2,FALSE)</f>
        <v>卡牌</v>
      </c>
      <c r="D61" s="45" t="str">
        <f>VLOOKUP($A61,sku!$A:$I,4,FALSE)</f>
        <v>意卡文创</v>
      </c>
      <c r="E61" s="50">
        <v>15000</v>
      </c>
      <c r="F61" s="50">
        <v>1</v>
      </c>
      <c r="G61" s="45">
        <f>VLOOKUP($A61,sku!$A:$I,5,FALSE)</f>
        <v>36</v>
      </c>
      <c r="H61" s="45">
        <f>VLOOKUP($A61,sku!$A:$I,6,FALSE)</f>
        <v>13</v>
      </c>
      <c r="I61" s="44">
        <v>2</v>
      </c>
      <c r="J61" s="45">
        <f t="shared" si="0"/>
        <v>1.28205128205128</v>
      </c>
      <c r="K61" s="44">
        <v>600</v>
      </c>
      <c r="L61" s="44"/>
      <c r="M61" s="45">
        <f t="shared" si="1"/>
        <v>1200</v>
      </c>
      <c r="N61" s="44">
        <v>4968</v>
      </c>
      <c r="O61" s="45">
        <f t="shared" si="2"/>
        <v>10.6153846153846</v>
      </c>
      <c r="P61" s="46">
        <f t="shared" si="3"/>
        <v>0.120772946859903</v>
      </c>
      <c r="Q61" s="45">
        <f t="shared" si="4"/>
        <v>14040000</v>
      </c>
      <c r="R61" s="44" t="s">
        <v>173</v>
      </c>
      <c r="S61" s="44" t="s">
        <v>174</v>
      </c>
      <c r="T61" s="47">
        <v>45989.1</v>
      </c>
      <c r="U61" s="48" t="str">
        <f>IF(VLOOKUP($A61,sku!$A:$I,9,FALSE)=0,"现货",VLOOKUP($A61,sku!$A:$I,9,FALSE))</f>
        <v>现货</v>
      </c>
      <c r="V61" s="44"/>
      <c r="W61" s="49"/>
    </row>
    <row r="62" spans="1:23">
      <c r="A62" s="50">
        <v>10060</v>
      </c>
      <c r="B62" s="45" t="str">
        <f>VLOOKUP($A62,sku!$A:$I,3,FALSE)</f>
        <v>天官赐福四级礼物补发</v>
      </c>
      <c r="C62" s="45" t="str">
        <f>VLOOKUP($A62,sku!$A:$I,2,FALSE)</f>
        <v>赏</v>
      </c>
      <c r="D62" s="45" t="str">
        <f>VLOOKUP($A62,sku!$A:$I,4,FALSE)</f>
        <v>赏</v>
      </c>
      <c r="E62" s="50">
        <v>0</v>
      </c>
      <c r="F62" s="50">
        <v>0</v>
      </c>
      <c r="G62" s="45">
        <f>VLOOKUP($A62,sku!$A:$I,5,FALSE)</f>
        <v>0</v>
      </c>
      <c r="H62" s="45">
        <f>VLOOKUP($A62,sku!$A:$I,6,FALSE)</f>
        <v>0</v>
      </c>
      <c r="I62" s="44">
        <v>1</v>
      </c>
      <c r="J62" s="45" t="e">
        <f t="shared" si="0"/>
        <v>#DIV/0!</v>
      </c>
      <c r="K62" s="44">
        <v>0</v>
      </c>
      <c r="L62" s="44"/>
      <c r="M62" s="45">
        <f t="shared" si="1"/>
        <v>0</v>
      </c>
      <c r="N62" s="44">
        <v>0</v>
      </c>
      <c r="O62" s="45" t="e">
        <f t="shared" si="2"/>
        <v>#DIV/0!</v>
      </c>
      <c r="P62" s="46" t="e">
        <f t="shared" si="3"/>
        <v>#DIV/0!</v>
      </c>
      <c r="Q62" s="45">
        <f t="shared" si="4"/>
        <v>0</v>
      </c>
      <c r="R62" s="44" t="s">
        <v>44</v>
      </c>
      <c r="S62" s="44" t="s">
        <v>174</v>
      </c>
      <c r="T62" s="47">
        <v>45989.1</v>
      </c>
      <c r="U62" s="48" t="str">
        <f>IF(VLOOKUP($A62,sku!$A:$I,9,FALSE)=0,"现货",VLOOKUP($A62,sku!$A:$I,9,FALSE))</f>
        <v>现货</v>
      </c>
      <c r="V62" s="44"/>
      <c r="W62" s="49"/>
    </row>
    <row r="63" spans="1:23">
      <c r="A63" s="50">
        <v>10061</v>
      </c>
      <c r="B63" s="45" t="str">
        <f>VLOOKUP($A63,sku!$A:$I,3,FALSE)</f>
        <v>麒麟文创航海王第一弹-仙道天下</v>
      </c>
      <c r="C63" s="45" t="str">
        <f>VLOOKUP($A63,sku!$A:$I,2,FALSE)</f>
        <v>卡牌</v>
      </c>
      <c r="D63" s="45" t="str">
        <f>VLOOKUP($A63,sku!$A:$I,4,FALSE)</f>
        <v>麒麟文创</v>
      </c>
      <c r="E63" s="50">
        <v>1</v>
      </c>
      <c r="F63" s="50">
        <v>1</v>
      </c>
      <c r="G63" s="45">
        <f>VLOOKUP($A63,sku!$A:$I,5,FALSE)</f>
        <v>36</v>
      </c>
      <c r="H63" s="45">
        <f>VLOOKUP($A63,sku!$A:$I,6,FALSE)</f>
        <v>14</v>
      </c>
      <c r="I63" s="44">
        <v>2</v>
      </c>
      <c r="J63" s="45">
        <f t="shared" si="0"/>
        <v>1.25</v>
      </c>
      <c r="K63" s="44">
        <v>630</v>
      </c>
      <c r="L63" s="44"/>
      <c r="M63" s="45">
        <f t="shared" si="1"/>
        <v>1260</v>
      </c>
      <c r="N63" s="44">
        <v>5364</v>
      </c>
      <c r="O63" s="45">
        <f t="shared" si="2"/>
        <v>10.6428571428571</v>
      </c>
      <c r="P63" s="46">
        <f t="shared" si="3"/>
        <v>0.11744966442953</v>
      </c>
      <c r="Q63" s="45">
        <f t="shared" si="4"/>
        <v>1008</v>
      </c>
      <c r="R63" s="44" t="s">
        <v>178</v>
      </c>
      <c r="S63" s="44" t="s">
        <v>190</v>
      </c>
      <c r="T63" s="47">
        <v>45989.1</v>
      </c>
      <c r="U63" s="48" t="str">
        <f>IF(VLOOKUP($A63,sku!$A:$I,9,FALSE)=0,"现货",VLOOKUP($A63,sku!$A:$I,9,FALSE))</f>
        <v>现货</v>
      </c>
      <c r="V63" s="44"/>
      <c r="W63" s="49"/>
    </row>
    <row r="64" spans="1:23">
      <c r="A64" s="50">
        <v>10062</v>
      </c>
      <c r="B64" s="45" t="str">
        <f>VLOOKUP($A64,sku!$A:$I,3,FALSE)</f>
        <v>【念君集·双心占卜·耽美系列】三界情缘塔罗牌</v>
      </c>
      <c r="C64" s="45" t="str">
        <f>VLOOKUP($A64,sku!$A:$I,2,FALSE)</f>
        <v>色纸</v>
      </c>
      <c r="D64" s="45" t="str">
        <f>VLOOKUP($A64,sku!$A:$I,4,FALSE)</f>
        <v>念君集</v>
      </c>
      <c r="E64" s="50">
        <v>1</v>
      </c>
      <c r="F64" s="50">
        <v>1</v>
      </c>
      <c r="G64" s="45">
        <f>VLOOKUP($A64,sku!$A:$I,5,FALSE)</f>
        <v>10</v>
      </c>
      <c r="H64" s="45">
        <f>VLOOKUP($A64,sku!$A:$I,6,FALSE)</f>
        <v>12</v>
      </c>
      <c r="I64" s="44">
        <v>1</v>
      </c>
      <c r="J64" s="45">
        <f t="shared" si="0"/>
        <v>7.66666666666667</v>
      </c>
      <c r="K64" s="44">
        <v>920</v>
      </c>
      <c r="L64" s="44"/>
      <c r="M64" s="45">
        <f t="shared" si="1"/>
        <v>920</v>
      </c>
      <c r="N64" s="44">
        <v>2388</v>
      </c>
      <c r="O64" s="45">
        <f t="shared" si="2"/>
        <v>19.9</v>
      </c>
      <c r="P64" s="46">
        <f t="shared" si="3"/>
        <v>0.385259631490787</v>
      </c>
      <c r="Q64" s="45">
        <f t="shared" si="4"/>
        <v>120</v>
      </c>
      <c r="R64" s="44" t="s">
        <v>178</v>
      </c>
      <c r="S64" s="44" t="s">
        <v>179</v>
      </c>
      <c r="T64" s="47">
        <v>45989.1</v>
      </c>
      <c r="U64" s="48" t="str">
        <f>IF(VLOOKUP($A64,sku!$A:$I,9,FALSE)=0,"现货",VLOOKUP($A64,sku!$A:$I,9,FALSE))</f>
        <v>现货</v>
      </c>
      <c r="V64" s="44"/>
      <c r="W64" s="49"/>
    </row>
    <row r="65" spans="1:23">
      <c r="A65" s="50">
        <v>10063</v>
      </c>
      <c r="B65" s="45" t="str">
        <f>VLOOKUP($A65,sku!$A:$I,3,FALSE)</f>
        <v>云映文化诚意献上，时光绘卷·宫崎骏珍藏卡牌</v>
      </c>
      <c r="C65" s="45" t="str">
        <f>VLOOKUP($A65,sku!$A:$I,2,FALSE)</f>
        <v>卡牌</v>
      </c>
      <c r="D65" s="45" t="str">
        <f>VLOOKUP($A65,sku!$A:$I,4,FALSE)</f>
        <v>云映文化</v>
      </c>
      <c r="E65" s="50">
        <v>1</v>
      </c>
      <c r="F65" s="50">
        <v>1</v>
      </c>
      <c r="G65" s="45">
        <f>VLOOKUP($A65,sku!$A:$I,5,FALSE)</f>
        <v>36</v>
      </c>
      <c r="H65" s="45">
        <f>VLOOKUP($A65,sku!$A:$I,6,FALSE)</f>
        <v>13</v>
      </c>
      <c r="I65" s="44">
        <v>2</v>
      </c>
      <c r="J65" s="45">
        <f t="shared" si="0"/>
        <v>1.70940170940171</v>
      </c>
      <c r="K65" s="44">
        <v>800</v>
      </c>
      <c r="L65" s="44"/>
      <c r="M65" s="45">
        <f t="shared" si="1"/>
        <v>1600</v>
      </c>
      <c r="N65" s="44">
        <v>4608</v>
      </c>
      <c r="O65" s="45">
        <f t="shared" si="2"/>
        <v>9.84615384615385</v>
      </c>
      <c r="P65" s="46">
        <f t="shared" si="3"/>
        <v>0.173611111111111</v>
      </c>
      <c r="Q65" s="45">
        <f t="shared" si="4"/>
        <v>936</v>
      </c>
      <c r="R65" s="44" t="s">
        <v>178</v>
      </c>
      <c r="S65" s="44" t="s">
        <v>179</v>
      </c>
      <c r="T65" s="47">
        <v>45990.1</v>
      </c>
      <c r="U65" s="48" t="str">
        <f>IF(VLOOKUP($A65,sku!$A:$I,9,FALSE)=0,"现货",VLOOKUP($A65,sku!$A:$I,9,FALSE))</f>
        <v>现货</v>
      </c>
      <c r="V65" s="44"/>
      <c r="W65" s="49"/>
    </row>
    <row r="66" spans="1:23">
      <c r="A66" s="50">
        <v>10064</v>
      </c>
      <c r="B66" s="45" t="str">
        <f>VLOOKUP($A66,sku!$A:$I,3,FALSE)</f>
        <v>《将进酒》漫画纪念收藏卡-剑指山河</v>
      </c>
      <c r="C66" s="45" t="str">
        <f>VLOOKUP($A66,sku!$A:$I,2,FALSE)</f>
        <v>卡牌</v>
      </c>
      <c r="D66" s="45" t="str">
        <f>VLOOKUP($A66,sku!$A:$I,4,FALSE)</f>
        <v>集卡社</v>
      </c>
      <c r="E66" s="50">
        <v>45000</v>
      </c>
      <c r="F66" s="50">
        <v>1</v>
      </c>
      <c r="G66" s="45">
        <f>VLOOKUP($A66,sku!$A:$I,5,FALSE)</f>
        <v>36</v>
      </c>
      <c r="H66" s="45">
        <f>VLOOKUP($A66,sku!$A:$I,6,FALSE)</f>
        <v>16</v>
      </c>
      <c r="I66" s="44">
        <v>1</v>
      </c>
      <c r="J66" s="45">
        <f t="shared" si="0"/>
        <v>2.5</v>
      </c>
      <c r="K66" s="44">
        <v>1440</v>
      </c>
      <c r="L66" s="44"/>
      <c r="M66" s="45">
        <f t="shared" si="1"/>
        <v>1440</v>
      </c>
      <c r="N66" s="44">
        <v>5760</v>
      </c>
      <c r="O66" s="45">
        <f t="shared" si="2"/>
        <v>10</v>
      </c>
      <c r="P66" s="46">
        <f t="shared" si="3"/>
        <v>0.25</v>
      </c>
      <c r="Q66" s="45">
        <f t="shared" si="4"/>
        <v>25920000</v>
      </c>
      <c r="R66" s="44" t="s">
        <v>188</v>
      </c>
      <c r="S66" s="44" t="s">
        <v>179</v>
      </c>
      <c r="T66" s="47">
        <v>45990.1</v>
      </c>
      <c r="U66" s="48" t="str">
        <f>IF(VLOOKUP($A66,sku!$A:$I,9,FALSE)=0,"现货",VLOOKUP($A66,sku!$A:$I,9,FALSE))</f>
        <v>现货</v>
      </c>
      <c r="V66" s="44"/>
      <c r="W66" s="49"/>
    </row>
    <row r="67" spans="1:23">
      <c r="A67" s="50">
        <v>10065</v>
      </c>
      <c r="B67" s="45" t="str">
        <f>VLOOKUP($A67,sku!$A:$I,3,FALSE)</f>
        <v>卡迷家xROROJUMP肉肉酱正版授权第一弹《肉肉酱-百变系列-典藏卡》</v>
      </c>
      <c r="C67" s="45" t="str">
        <f>VLOOKUP($A67,sku!$A:$I,2,FALSE)</f>
        <v>卡牌</v>
      </c>
      <c r="D67" s="45" t="str">
        <f>VLOOKUP($A67,sku!$A:$I,4,FALSE)</f>
        <v>卡迷家</v>
      </c>
      <c r="E67" s="50">
        <v>45000</v>
      </c>
      <c r="F67" s="50">
        <v>1</v>
      </c>
      <c r="G67" s="45">
        <f>VLOOKUP($A67,sku!$A:$I,5,FALSE)</f>
        <v>36</v>
      </c>
      <c r="H67" s="45">
        <f>VLOOKUP($A67,sku!$A:$I,6,FALSE)</f>
        <v>12</v>
      </c>
      <c r="I67" s="44">
        <v>1</v>
      </c>
      <c r="J67" s="45">
        <f t="shared" ref="J67:J86" si="5">(K67+L67)/G67/H67</f>
        <v>1.68981481481481</v>
      </c>
      <c r="K67" s="44">
        <v>730</v>
      </c>
      <c r="L67" s="44"/>
      <c r="M67" s="45">
        <f t="shared" ref="M67:M86" si="6">I67*K67+L67</f>
        <v>730</v>
      </c>
      <c r="N67" s="44">
        <v>4320</v>
      </c>
      <c r="O67" s="45">
        <f t="shared" ref="O67:O86" si="7">N67/G67/H67</f>
        <v>10</v>
      </c>
      <c r="P67" s="46">
        <f t="shared" ref="P67:P86" si="8">K67/N67</f>
        <v>0.168981481481481</v>
      </c>
      <c r="Q67" s="45">
        <f t="shared" ref="Q67:Q86" si="9">E67*G67*H67*I67</f>
        <v>19440000</v>
      </c>
      <c r="R67" s="44" t="s">
        <v>178</v>
      </c>
      <c r="S67" s="44" t="s">
        <v>174</v>
      </c>
      <c r="T67" s="47">
        <v>45991.1</v>
      </c>
      <c r="U67" s="48" t="str">
        <f>IF(VLOOKUP($A67,sku!$A:$I,9,FALSE)=0,"现货",VLOOKUP($A67,sku!$A:$I,9,FALSE))</f>
        <v>现货</v>
      </c>
      <c r="V67" s="44"/>
      <c r="W67" s="49"/>
    </row>
    <row r="68" spans="1:23">
      <c r="A68" s="50">
        <v>10066</v>
      </c>
      <c r="B68" s="45" t="str">
        <f>VLOOKUP($A68,sku!$A:$I,3,FALSE)</f>
        <v>Hi卡柯南第四弹《一切都会大白于天下》</v>
      </c>
      <c r="C68" s="45" t="str">
        <f>VLOOKUP($A68,sku!$A:$I,2,FALSE)</f>
        <v>卡牌</v>
      </c>
      <c r="D68" s="45" t="str">
        <f>VLOOKUP($A68,sku!$A:$I,4,FALSE)</f>
        <v>Hi卡</v>
      </c>
      <c r="E68" s="50">
        <v>45000</v>
      </c>
      <c r="F68" s="50">
        <v>1</v>
      </c>
      <c r="G68" s="45">
        <f>VLOOKUP($A68,sku!$A:$I,5,FALSE)</f>
        <v>36</v>
      </c>
      <c r="H68" s="45">
        <f>VLOOKUP($A68,sku!$A:$I,6,FALSE)</f>
        <v>15</v>
      </c>
      <c r="I68" s="44">
        <v>1</v>
      </c>
      <c r="J68" s="45">
        <f t="shared" si="5"/>
        <v>1.61111111111111</v>
      </c>
      <c r="K68" s="44">
        <v>870</v>
      </c>
      <c r="L68" s="44"/>
      <c r="M68" s="45">
        <f t="shared" si="6"/>
        <v>870</v>
      </c>
      <c r="N68" s="44">
        <v>5220</v>
      </c>
      <c r="O68" s="45">
        <f t="shared" si="7"/>
        <v>9.66666666666667</v>
      </c>
      <c r="P68" s="46">
        <f t="shared" si="8"/>
        <v>0.166666666666667</v>
      </c>
      <c r="Q68" s="45">
        <f t="shared" si="9"/>
        <v>24300000</v>
      </c>
      <c r="R68" s="44" t="s">
        <v>178</v>
      </c>
      <c r="S68" s="44" t="s">
        <v>174</v>
      </c>
      <c r="T68" s="47">
        <v>45991.1</v>
      </c>
      <c r="U68" s="48" t="str">
        <f>IF(VLOOKUP($A68,sku!$A:$I,9,FALSE)=0,"现货",VLOOKUP($A68,sku!$A:$I,9,FALSE))</f>
        <v>现货</v>
      </c>
      <c r="V68" s="44"/>
      <c r="W68" s="49"/>
    </row>
    <row r="69" spans="1:23">
      <c r="A69" s="50">
        <v>10067</v>
      </c>
      <c r="B69" s="45" t="str">
        <f>VLOOKUP($A69,sku!$A:$I,3,FALSE)</f>
        <v>青彦美少女战士 · 第 1 弹</v>
      </c>
      <c r="C69" s="45" t="str">
        <f>VLOOKUP($A69,sku!$A:$I,2,FALSE)</f>
        <v>卡牌</v>
      </c>
      <c r="D69" s="45" t="str">
        <f>VLOOKUP($A69,sku!$A:$I,4,FALSE)</f>
        <v>青彦</v>
      </c>
      <c r="E69" s="50">
        <v>45000</v>
      </c>
      <c r="F69" s="50">
        <v>1</v>
      </c>
      <c r="G69" s="45">
        <f>VLOOKUP($A69,sku!$A:$I,5,FALSE)</f>
        <v>36</v>
      </c>
      <c r="H69" s="45">
        <f>VLOOKUP($A69,sku!$A:$I,6,FALSE)</f>
        <v>13</v>
      </c>
      <c r="I69" s="44">
        <v>1</v>
      </c>
      <c r="J69" s="45">
        <f t="shared" si="5"/>
        <v>3.82051282051282</v>
      </c>
      <c r="K69" s="44">
        <v>1788</v>
      </c>
      <c r="L69" s="44"/>
      <c r="M69" s="45">
        <f t="shared" si="6"/>
        <v>1788</v>
      </c>
      <c r="N69" s="44">
        <v>4608</v>
      </c>
      <c r="O69" s="45">
        <f t="shared" si="7"/>
        <v>9.84615384615385</v>
      </c>
      <c r="P69" s="46">
        <f t="shared" si="8"/>
        <v>0.388020833333333</v>
      </c>
      <c r="Q69" s="45">
        <f t="shared" si="9"/>
        <v>21060000</v>
      </c>
      <c r="R69" s="44" t="s">
        <v>178</v>
      </c>
      <c r="S69" s="44" t="s">
        <v>174</v>
      </c>
      <c r="T69" s="47">
        <v>45991.1</v>
      </c>
      <c r="U69" s="48" t="str">
        <f>IF(VLOOKUP($A69,sku!$A:$I,9,FALSE)=0,"现货",VLOOKUP($A69,sku!$A:$I,9,FALSE))</f>
        <v>现货</v>
      </c>
      <c r="V69" s="44"/>
      <c r="W69" s="49"/>
    </row>
    <row r="70" spans="1:23">
      <c r="A70" s="50">
        <v>10068</v>
      </c>
      <c r="B70" s="45" t="str">
        <f>VLOOKUP($A70,sku!$A:$I,3,FALSE)</f>
        <v>卡游名侦探柯南-名推理收藏卡-洞悉包第7弹</v>
      </c>
      <c r="C70" s="45" t="str">
        <f>VLOOKUP($A70,sku!$A:$I,2,FALSE)</f>
        <v>卡牌</v>
      </c>
      <c r="D70" s="45" t="str">
        <f>VLOOKUP($A70,sku!$A:$I,4,FALSE)</f>
        <v>卡游</v>
      </c>
      <c r="E70" s="50">
        <v>45000</v>
      </c>
      <c r="F70" s="50">
        <v>1</v>
      </c>
      <c r="G70" s="45">
        <f>VLOOKUP($A70,sku!$A:$I,5,FALSE)</f>
        <v>36</v>
      </c>
      <c r="H70" s="45">
        <f>VLOOKUP($A70,sku!$A:$I,6,FALSE)</f>
        <v>18</v>
      </c>
      <c r="I70" s="44">
        <v>1</v>
      </c>
      <c r="J70" s="45">
        <f t="shared" si="5"/>
        <v>5</v>
      </c>
      <c r="K70" s="44">
        <v>3240</v>
      </c>
      <c r="L70" s="44"/>
      <c r="M70" s="45">
        <f t="shared" si="6"/>
        <v>3240</v>
      </c>
      <c r="N70" s="44">
        <v>6480</v>
      </c>
      <c r="O70" s="45">
        <f t="shared" si="7"/>
        <v>10</v>
      </c>
      <c r="P70" s="46">
        <f t="shared" si="8"/>
        <v>0.5</v>
      </c>
      <c r="Q70" s="45">
        <f t="shared" si="9"/>
        <v>29160000</v>
      </c>
      <c r="R70" s="44" t="s">
        <v>21</v>
      </c>
      <c r="S70" s="44" t="s">
        <v>191</v>
      </c>
      <c r="T70" s="47">
        <v>45996.1</v>
      </c>
      <c r="U70" s="48" t="str">
        <f>IF(VLOOKUP($A70,sku!$A:$I,9,FALSE)=0,"现货",VLOOKUP($A70,sku!$A:$I,9,FALSE))</f>
        <v>现货</v>
      </c>
      <c r="V70" s="44"/>
      <c r="W70" s="49"/>
    </row>
    <row r="71" spans="1:23">
      <c r="A71" s="50">
        <v>10069</v>
      </c>
      <c r="B71" s="45" t="str">
        <f>VLOOKUP($A71,sku!$A:$I,3,FALSE)</f>
        <v>集卡社魔卡少女樱卡册</v>
      </c>
      <c r="C71" s="45" t="str">
        <f>VLOOKUP($A71,sku!$A:$I,2,FALSE)</f>
        <v>赏</v>
      </c>
      <c r="D71" s="45" t="str">
        <f>VLOOKUP($A71,sku!$A:$I,4,FALSE)</f>
        <v>集卡社</v>
      </c>
      <c r="E71" s="50">
        <v>0</v>
      </c>
      <c r="F71" s="50">
        <v>0</v>
      </c>
      <c r="G71" s="45">
        <f>VLOOKUP($A71,sku!$A:$I,5,FALSE)</f>
        <v>0</v>
      </c>
      <c r="H71" s="45">
        <f>VLOOKUP($A71,sku!$A:$I,6,FALSE)</f>
        <v>0</v>
      </c>
      <c r="I71" s="44">
        <v>1</v>
      </c>
      <c r="J71" s="45" t="e">
        <f t="shared" si="5"/>
        <v>#DIV/0!</v>
      </c>
      <c r="K71" s="44">
        <v>0</v>
      </c>
      <c r="L71" s="44"/>
      <c r="M71" s="45">
        <f t="shared" si="6"/>
        <v>0</v>
      </c>
      <c r="N71" s="44">
        <v>0</v>
      </c>
      <c r="O71" s="45" t="e">
        <f t="shared" si="7"/>
        <v>#DIV/0!</v>
      </c>
      <c r="P71" s="46" t="e">
        <f t="shared" si="8"/>
        <v>#DIV/0!</v>
      </c>
      <c r="Q71" s="45">
        <f t="shared" si="9"/>
        <v>0</v>
      </c>
      <c r="R71" s="44" t="s">
        <v>44</v>
      </c>
      <c r="S71" s="44" t="s">
        <v>181</v>
      </c>
      <c r="T71" s="47">
        <v>45999.1</v>
      </c>
      <c r="U71" s="48" t="str">
        <f>IF(VLOOKUP($A71,sku!$A:$I,9,FALSE)=0,"现货",VLOOKUP($A71,sku!$A:$I,9,FALSE))</f>
        <v>现货</v>
      </c>
      <c r="V71" s="44"/>
      <c r="W71" s="49"/>
    </row>
    <row r="72" spans="1:23">
      <c r="A72" s="50">
        <v>10070</v>
      </c>
      <c r="B72" s="45" t="str">
        <f>VLOOKUP($A72,sku!$A:$I,3,FALSE)</f>
        <v>天官赐福花城谢怜卡位</v>
      </c>
      <c r="C72" s="45" t="str">
        <f>VLOOKUP($A72,sku!$A:$I,2,FALSE)</f>
        <v>赏</v>
      </c>
      <c r="D72" s="45" t="str">
        <f>VLOOKUP($A72,sku!$A:$I,4,FALSE)</f>
        <v>集卡社</v>
      </c>
      <c r="E72" s="50">
        <v>0</v>
      </c>
      <c r="F72" s="50">
        <v>0</v>
      </c>
      <c r="G72" s="45">
        <f>VLOOKUP($A72,sku!$A:$I,5,FALSE)</f>
        <v>0</v>
      </c>
      <c r="H72" s="45">
        <f>VLOOKUP($A72,sku!$A:$I,6,FALSE)</f>
        <v>0</v>
      </c>
      <c r="I72" s="44">
        <v>1</v>
      </c>
      <c r="J72" s="45" t="e">
        <f t="shared" si="5"/>
        <v>#DIV/0!</v>
      </c>
      <c r="K72" s="44">
        <v>97</v>
      </c>
      <c r="L72" s="44"/>
      <c r="M72" s="45">
        <f t="shared" si="6"/>
        <v>97</v>
      </c>
      <c r="N72" s="44">
        <v>0</v>
      </c>
      <c r="O72" s="45" t="e">
        <f t="shared" si="7"/>
        <v>#DIV/0!</v>
      </c>
      <c r="P72" s="46" t="e">
        <f t="shared" si="8"/>
        <v>#DIV/0!</v>
      </c>
      <c r="Q72" s="45">
        <f t="shared" si="9"/>
        <v>0</v>
      </c>
      <c r="R72" s="44" t="s">
        <v>44</v>
      </c>
      <c r="S72" s="44" t="s">
        <v>181</v>
      </c>
      <c r="T72" s="47">
        <v>46000.1</v>
      </c>
      <c r="U72" s="48" t="str">
        <f>IF(VLOOKUP($A72,sku!$A:$I,9,FALSE)=0,"现货",VLOOKUP($A72,sku!$A:$I,9,FALSE))</f>
        <v>现货</v>
      </c>
      <c r="V72" s="44"/>
      <c r="W72" s="49"/>
    </row>
    <row r="73" spans="1:23">
      <c r="A73" s="50">
        <v>10071</v>
      </c>
      <c r="B73" s="45" t="str">
        <f>VLOOKUP($A73,sku!$A:$I,3,FALSE)</f>
        <v>美少女战士镜子灯光画订制小夜灯</v>
      </c>
      <c r="C73" s="45" t="str">
        <f>VLOOKUP($A73,sku!$A:$I,2,FALSE)</f>
        <v>赏</v>
      </c>
      <c r="D73" s="45" t="str">
        <f>VLOOKUP($A73,sku!$A:$I,4,FALSE)</f>
        <v>集卡社</v>
      </c>
      <c r="E73" s="50">
        <v>0</v>
      </c>
      <c r="F73" s="50">
        <v>0</v>
      </c>
      <c r="G73" s="45">
        <f>VLOOKUP($A73,sku!$A:$I,5,FALSE)</f>
        <v>0</v>
      </c>
      <c r="H73" s="45">
        <f>VLOOKUP($A73,sku!$A:$I,6,FALSE)</f>
        <v>0</v>
      </c>
      <c r="I73" s="44">
        <v>1</v>
      </c>
      <c r="J73" s="45" t="e">
        <f t="shared" si="5"/>
        <v>#DIV/0!</v>
      </c>
      <c r="K73" s="44">
        <v>37.9</v>
      </c>
      <c r="L73" s="44"/>
      <c r="M73" s="45">
        <f t="shared" si="6"/>
        <v>37.9</v>
      </c>
      <c r="N73" s="44">
        <v>0</v>
      </c>
      <c r="O73" s="45" t="e">
        <f t="shared" si="7"/>
        <v>#DIV/0!</v>
      </c>
      <c r="P73" s="46" t="e">
        <f t="shared" si="8"/>
        <v>#DIV/0!</v>
      </c>
      <c r="Q73" s="45">
        <f t="shared" si="9"/>
        <v>0</v>
      </c>
      <c r="R73" s="44" t="s">
        <v>44</v>
      </c>
      <c r="S73" s="44" t="s">
        <v>181</v>
      </c>
      <c r="T73" s="47">
        <v>46001.1</v>
      </c>
      <c r="U73" s="48" t="str">
        <f>IF(VLOOKUP($A73,sku!$A:$I,9,FALSE)=0,"现货",VLOOKUP($A73,sku!$A:$I,9,FALSE))</f>
        <v>现货</v>
      </c>
      <c r="V73" s="44"/>
      <c r="W73" s="49"/>
    </row>
    <row r="74" spans="1:23">
      <c r="A74" s="50">
        <v>10072</v>
      </c>
      <c r="B74" s="45" t="str">
        <f>VLOOKUP($A74,sku!$A:$I,3,FALSE)</f>
        <v>官方崩铁手表礼盒</v>
      </c>
      <c r="C74" s="45" t="str">
        <f>VLOOKUP($A74,sku!$A:$I,2,FALSE)</f>
        <v>赏</v>
      </c>
      <c r="D74" s="45">
        <f>VLOOKUP($A74,sku!$A:$I,4,FALSE)</f>
        <v>0</v>
      </c>
      <c r="E74" s="50">
        <v>0</v>
      </c>
      <c r="F74" s="50">
        <v>0</v>
      </c>
      <c r="G74" s="45">
        <f>VLOOKUP($A74,sku!$A:$I,5,FALSE)</f>
        <v>0</v>
      </c>
      <c r="H74" s="45">
        <f>VLOOKUP($A74,sku!$A:$I,6,FALSE)</f>
        <v>0</v>
      </c>
      <c r="I74" s="44">
        <v>1</v>
      </c>
      <c r="J74" s="45" t="e">
        <f t="shared" si="5"/>
        <v>#DIV/0!</v>
      </c>
      <c r="K74" s="44">
        <v>360.8</v>
      </c>
      <c r="L74" s="44"/>
      <c r="M74" s="45">
        <f t="shared" si="6"/>
        <v>360.8</v>
      </c>
      <c r="N74" s="44">
        <v>0</v>
      </c>
      <c r="O74" s="45" t="e">
        <f t="shared" si="7"/>
        <v>#DIV/0!</v>
      </c>
      <c r="P74" s="46" t="e">
        <f t="shared" si="8"/>
        <v>#DIV/0!</v>
      </c>
      <c r="Q74" s="45">
        <f t="shared" si="9"/>
        <v>0</v>
      </c>
      <c r="R74" s="44"/>
      <c r="S74" s="44"/>
      <c r="T74" s="47">
        <v>46002.1</v>
      </c>
      <c r="U74" s="48" t="str">
        <f>IF(VLOOKUP($A74,sku!$A:$I,9,FALSE)=0,"现货",VLOOKUP($A74,sku!$A:$I,9,FALSE))</f>
        <v>现货</v>
      </c>
      <c r="V74" s="44"/>
      <c r="W74" s="49"/>
    </row>
    <row r="75" spans="1:23">
      <c r="A75" s="50">
        <v>10073</v>
      </c>
      <c r="B75" s="45" t="str">
        <f>VLOOKUP($A75,sku!$A:$I,3,FALSE)</f>
        <v>崩铁钟表小子时钟摆</v>
      </c>
      <c r="C75" s="45" t="str">
        <f>VLOOKUP($A75,sku!$A:$I,2,FALSE)</f>
        <v>赏</v>
      </c>
      <c r="D75" s="45">
        <f>VLOOKUP($A75,sku!$A:$I,4,FALSE)</f>
        <v>0</v>
      </c>
      <c r="E75" s="50">
        <v>0</v>
      </c>
      <c r="F75" s="50">
        <v>0</v>
      </c>
      <c r="G75" s="45">
        <f>VLOOKUP($A75,sku!$A:$I,5,FALSE)</f>
        <v>0</v>
      </c>
      <c r="H75" s="45">
        <f>VLOOKUP($A75,sku!$A:$I,6,FALSE)</f>
        <v>0</v>
      </c>
      <c r="I75" s="44">
        <v>1</v>
      </c>
      <c r="J75" s="45" t="e">
        <f t="shared" si="5"/>
        <v>#DIV/0!</v>
      </c>
      <c r="K75" s="44">
        <v>99.9</v>
      </c>
      <c r="L75" s="44"/>
      <c r="M75" s="45">
        <f t="shared" si="6"/>
        <v>99.9</v>
      </c>
      <c r="N75" s="44">
        <v>0</v>
      </c>
      <c r="O75" s="45" t="e">
        <f t="shared" si="7"/>
        <v>#DIV/0!</v>
      </c>
      <c r="P75" s="46" t="e">
        <f t="shared" si="8"/>
        <v>#DIV/0!</v>
      </c>
      <c r="Q75" s="45">
        <f t="shared" si="9"/>
        <v>0</v>
      </c>
      <c r="R75" s="44"/>
      <c r="S75" s="44"/>
      <c r="T75" s="47">
        <v>46002.1</v>
      </c>
      <c r="U75" s="48" t="str">
        <f>IF(VLOOKUP($A75,sku!$A:$I,9,FALSE)=0,"现货",VLOOKUP($A75,sku!$A:$I,9,FALSE))</f>
        <v>现货</v>
      </c>
      <c r="V75" s="44"/>
      <c r="W75" s="49"/>
    </row>
    <row r="76" spans="1:23">
      <c r="A76" s="50">
        <v>10074</v>
      </c>
      <c r="B76" s="45" t="str">
        <f>VLOOKUP($A76,sku!$A:$I,3,FALSE)</f>
        <v>卡趣多《童话-千夜绘卷》卡册</v>
      </c>
      <c r="C76" s="45" t="str">
        <f>VLOOKUP($A76,sku!$A:$I,2,FALSE)</f>
        <v>赏</v>
      </c>
      <c r="D76" s="45" t="str">
        <f>VLOOKUP($A76,sku!$A:$I,4,FALSE)</f>
        <v>卡趣多</v>
      </c>
      <c r="E76" s="50">
        <v>0</v>
      </c>
      <c r="F76" s="50">
        <v>0</v>
      </c>
      <c r="G76" s="45">
        <f>VLOOKUP($A76,sku!$A:$I,5,FALSE)</f>
        <v>0</v>
      </c>
      <c r="H76" s="45">
        <f>VLOOKUP($A76,sku!$A:$I,6,FALSE)</f>
        <v>0</v>
      </c>
      <c r="I76" s="44">
        <v>1</v>
      </c>
      <c r="J76" s="45" t="e">
        <f t="shared" si="5"/>
        <v>#DIV/0!</v>
      </c>
      <c r="K76" s="44">
        <v>0</v>
      </c>
      <c r="L76" s="44"/>
      <c r="M76" s="45">
        <f t="shared" si="6"/>
        <v>0</v>
      </c>
      <c r="N76" s="44">
        <v>0</v>
      </c>
      <c r="O76" s="45" t="e">
        <f t="shared" si="7"/>
        <v>#DIV/0!</v>
      </c>
      <c r="P76" s="46" t="e">
        <f t="shared" si="8"/>
        <v>#DIV/0!</v>
      </c>
      <c r="Q76" s="45">
        <f t="shared" si="9"/>
        <v>0</v>
      </c>
      <c r="R76" s="44"/>
      <c r="S76" s="44"/>
      <c r="T76" s="47">
        <v>46002.1</v>
      </c>
      <c r="U76" s="48" t="str">
        <f>IF(VLOOKUP($A76,sku!$A:$I,9,FALSE)=0,"现货",VLOOKUP($A76,sku!$A:$I,9,FALSE))</f>
        <v>现货</v>
      </c>
      <c r="V76" s="44"/>
      <c r="W76" s="49"/>
    </row>
    <row r="77" spans="1:23">
      <c r="A77" s="50">
        <v>10075</v>
      </c>
      <c r="B77" s="45" t="str">
        <f>VLOOKUP($A77,sku!$A:$I,3,FALSE)</f>
        <v>轻雪文创携「寒刃破晓」色纸</v>
      </c>
      <c r="C77" s="45" t="str">
        <f>VLOOKUP($A77,sku!$A:$I,2,FALSE)</f>
        <v>色纸</v>
      </c>
      <c r="D77" s="45" t="str">
        <f>VLOOKUP($A77,sku!$A:$I,4,FALSE)</f>
        <v>轻雪文创</v>
      </c>
      <c r="E77" s="50">
        <v>99000</v>
      </c>
      <c r="F77" s="50">
        <v>1</v>
      </c>
      <c r="G77" s="45">
        <f>VLOOKUP($A77,sku!$A:$I,5,FALSE)</f>
        <v>100</v>
      </c>
      <c r="H77" s="45">
        <f>VLOOKUP($A77,sku!$A:$I,6,FALSE)</f>
        <v>1</v>
      </c>
      <c r="I77" s="44">
        <v>2</v>
      </c>
      <c r="J77" s="45">
        <f t="shared" si="5"/>
        <v>9.5</v>
      </c>
      <c r="K77" s="44">
        <v>950</v>
      </c>
      <c r="L77" s="44"/>
      <c r="M77" s="45">
        <f t="shared" si="6"/>
        <v>1900</v>
      </c>
      <c r="N77" s="44">
        <v>2380</v>
      </c>
      <c r="O77" s="45">
        <f t="shared" si="7"/>
        <v>23.8</v>
      </c>
      <c r="P77" s="46">
        <f t="shared" si="8"/>
        <v>0.399159663865546</v>
      </c>
      <c r="Q77" s="45">
        <f t="shared" si="9"/>
        <v>19800000</v>
      </c>
      <c r="R77" s="44" t="s">
        <v>173</v>
      </c>
      <c r="S77" s="44" t="s">
        <v>190</v>
      </c>
      <c r="T77" s="47">
        <v>46003.1</v>
      </c>
      <c r="U77" s="48" t="str">
        <f>IF(VLOOKUP($A77,sku!$A:$I,9,FALSE)=0,"现货",VLOOKUP($A77,sku!$A:$I,9,FALSE))</f>
        <v>现货</v>
      </c>
      <c r="V77" s="44"/>
      <c r="W77" s="49"/>
    </row>
    <row r="78" spans="1:23">
      <c r="A78" s="50">
        <v>10076</v>
      </c>
      <c r="B78" s="45" t="str">
        <f>VLOOKUP($A78,sku!$A:$I,3,FALSE)</f>
        <v>顶流文创海贼王奢华鎏金撕撕乐</v>
      </c>
      <c r="C78" s="45" t="str">
        <f>VLOOKUP($A78,sku!$A:$I,2,FALSE)</f>
        <v>撕撕乐</v>
      </c>
      <c r="D78" s="45" t="str">
        <f>VLOOKUP($A78,sku!$A:$I,4,FALSE)</f>
        <v>顶流文创</v>
      </c>
      <c r="E78" s="50">
        <v>45000</v>
      </c>
      <c r="F78" s="50">
        <v>1</v>
      </c>
      <c r="G78" s="45">
        <f>VLOOKUP($A78,sku!$A:$I,5,FALSE)</f>
        <v>100</v>
      </c>
      <c r="H78" s="45">
        <f>VLOOKUP($A78,sku!$A:$I,6,FALSE)</f>
        <v>3</v>
      </c>
      <c r="I78" s="44">
        <v>2</v>
      </c>
      <c r="J78" s="45">
        <f t="shared" si="5"/>
        <v>1.23333333333333</v>
      </c>
      <c r="K78" s="44">
        <v>370</v>
      </c>
      <c r="L78" s="44"/>
      <c r="M78" s="45">
        <f t="shared" si="6"/>
        <v>740</v>
      </c>
      <c r="N78" s="44">
        <v>2990</v>
      </c>
      <c r="O78" s="45">
        <f t="shared" si="7"/>
        <v>9.96666666666667</v>
      </c>
      <c r="P78" s="46">
        <f t="shared" si="8"/>
        <v>0.123745819397993</v>
      </c>
      <c r="Q78" s="45">
        <f t="shared" si="9"/>
        <v>27000000</v>
      </c>
      <c r="R78" s="44" t="s">
        <v>173</v>
      </c>
      <c r="S78" s="44" t="s">
        <v>190</v>
      </c>
      <c r="T78" s="47">
        <v>46003.1</v>
      </c>
      <c r="U78" s="48" t="str">
        <f>IF(VLOOKUP($A78,sku!$A:$I,9,FALSE)=0,"现货",VLOOKUP($A78,sku!$A:$I,9,FALSE))</f>
        <v>现货</v>
      </c>
      <c r="V78" s="44"/>
      <c r="W78" s="49"/>
    </row>
    <row r="79" spans="1:23">
      <c r="A79" s="50">
        <v>10077</v>
      </c>
      <c r="B79" s="45" t="str">
        <f>VLOOKUP($A79,sku!$A:$I,3,FALSE)</f>
        <v>日出文化×鬼灭之刃-专属卡砖</v>
      </c>
      <c r="C79" s="45" t="str">
        <f>VLOOKUP($A79,sku!$A:$I,2,FALSE)</f>
        <v>卡砖</v>
      </c>
      <c r="D79" s="45" t="str">
        <f>VLOOKUP($A79,sku!$A:$I,4,FALSE)</f>
        <v>日出文化</v>
      </c>
      <c r="E79" s="50">
        <v>112500</v>
      </c>
      <c r="F79" s="50">
        <v>1</v>
      </c>
      <c r="G79" s="45">
        <f>VLOOKUP($A79,sku!$A:$I,5,FALSE)</f>
        <v>100</v>
      </c>
      <c r="H79" s="45">
        <f>VLOOKUP($A79,sku!$A:$I,6,FALSE)</f>
        <v>1</v>
      </c>
      <c r="I79" s="44">
        <v>2</v>
      </c>
      <c r="J79" s="45">
        <f t="shared" si="5"/>
        <v>6.2</v>
      </c>
      <c r="K79" s="44">
        <v>620</v>
      </c>
      <c r="L79" s="44"/>
      <c r="M79" s="45">
        <f t="shared" si="6"/>
        <v>1240</v>
      </c>
      <c r="N79" s="44">
        <v>2590</v>
      </c>
      <c r="O79" s="45">
        <f t="shared" si="7"/>
        <v>25.9</v>
      </c>
      <c r="P79" s="46">
        <f t="shared" si="8"/>
        <v>0.239382239382239</v>
      </c>
      <c r="Q79" s="45">
        <f t="shared" si="9"/>
        <v>22500000</v>
      </c>
      <c r="R79" s="44" t="s">
        <v>173</v>
      </c>
      <c r="S79" s="44" t="s">
        <v>190</v>
      </c>
      <c r="T79" s="47">
        <v>46003.1</v>
      </c>
      <c r="U79" s="48" t="str">
        <f>IF(VLOOKUP($A79,sku!$A:$I,9,FALSE)=0,"现货",VLOOKUP($A79,sku!$A:$I,9,FALSE))</f>
        <v>现货</v>
      </c>
      <c r="V79" s="44"/>
      <c r="W79" s="49"/>
    </row>
    <row r="80" spans="1:23">
      <c r="A80" s="50">
        <v>10078</v>
      </c>
      <c r="B80" s="45" t="str">
        <f>VLOOKUP($A80,sku!$A:$I,3,FALSE)</f>
        <v>三丽鸥9宫格卡册</v>
      </c>
      <c r="C80" s="45" t="str">
        <f>VLOOKUP($A80,sku!$A:$I,2,FALSE)</f>
        <v>赏</v>
      </c>
      <c r="D80" s="45">
        <f>VLOOKUP($A80,sku!$A:$I,4,FALSE)</f>
        <v>0</v>
      </c>
      <c r="E80" s="50">
        <v>0</v>
      </c>
      <c r="F80" s="50">
        <v>0</v>
      </c>
      <c r="G80" s="45">
        <f>VLOOKUP($A80,sku!$A:$I,5,FALSE)</f>
        <v>0</v>
      </c>
      <c r="H80" s="45">
        <f>VLOOKUP($A80,sku!$A:$I,6,FALSE)</f>
        <v>0</v>
      </c>
      <c r="I80" s="44">
        <v>1</v>
      </c>
      <c r="J80" s="45" t="e">
        <f t="shared" si="5"/>
        <v>#DIV/0!</v>
      </c>
      <c r="K80" s="44">
        <v>41.8</v>
      </c>
      <c r="L80" s="44"/>
      <c r="M80" s="45">
        <f t="shared" si="6"/>
        <v>41.8</v>
      </c>
      <c r="N80" s="44">
        <v>41.8</v>
      </c>
      <c r="O80" s="45" t="e">
        <f t="shared" si="7"/>
        <v>#DIV/0!</v>
      </c>
      <c r="P80" s="46">
        <f t="shared" si="8"/>
        <v>1</v>
      </c>
      <c r="Q80" s="45">
        <f t="shared" si="9"/>
        <v>0</v>
      </c>
      <c r="R80" s="44" t="s">
        <v>52</v>
      </c>
      <c r="S80" s="44" t="s">
        <v>181</v>
      </c>
      <c r="T80" s="47">
        <v>46012.1</v>
      </c>
      <c r="U80" s="48" t="str">
        <f>IF(VLOOKUP($A80,sku!$A:$I,9,FALSE)=0,"现货",VLOOKUP($A80,sku!$A:$I,9,FALSE))</f>
        <v>现货</v>
      </c>
      <c r="V80" s="44"/>
      <c r="W80" s="49"/>
    </row>
    <row r="81" spans="1:23">
      <c r="A81" s="50">
        <v>10079</v>
      </c>
      <c r="B81" s="45" t="str">
        <f>VLOOKUP($A81,sku!$A:$I,3,FALSE)</f>
        <v>三丽鸥拍立得【珍藏卡10元包】</v>
      </c>
      <c r="C81" s="45" t="str">
        <f>VLOOKUP($A81,sku!$A:$I,2,FALSE)</f>
        <v>卡牌</v>
      </c>
      <c r="D81" s="45" t="str">
        <f>VLOOKUP($A81,sku!$A:$I,4,FALSE)</f>
        <v>卡宝</v>
      </c>
      <c r="E81" s="50">
        <v>45000</v>
      </c>
      <c r="F81" s="50">
        <v>1</v>
      </c>
      <c r="G81" s="45">
        <f>VLOOKUP($A81,sku!$A:$I,5,FALSE)</f>
        <v>36</v>
      </c>
      <c r="H81" s="45">
        <f>VLOOKUP($A81,sku!$A:$I,6,FALSE)</f>
        <v>15</v>
      </c>
      <c r="I81" s="44">
        <v>2</v>
      </c>
      <c r="J81" s="45">
        <f t="shared" si="5"/>
        <v>4.6</v>
      </c>
      <c r="K81" s="44">
        <v>2484</v>
      </c>
      <c r="L81" s="44"/>
      <c r="M81" s="45">
        <f t="shared" si="6"/>
        <v>4968</v>
      </c>
      <c r="N81" s="44">
        <f>36*10*15</f>
        <v>5400</v>
      </c>
      <c r="O81" s="45">
        <f t="shared" si="7"/>
        <v>10</v>
      </c>
      <c r="P81" s="46">
        <f t="shared" si="8"/>
        <v>0.46</v>
      </c>
      <c r="Q81" s="45">
        <f t="shared" si="9"/>
        <v>48600000</v>
      </c>
      <c r="R81" s="44" t="s">
        <v>76</v>
      </c>
      <c r="S81" s="44" t="s">
        <v>192</v>
      </c>
      <c r="T81" s="47">
        <v>46017.1</v>
      </c>
      <c r="U81" s="48" t="str">
        <f>IF(VLOOKUP($A81,sku!$A:$I,9,FALSE)=0,"现货",VLOOKUP($A81,sku!$A:$I,9,FALSE))</f>
        <v>现货</v>
      </c>
      <c r="V81" s="44"/>
      <c r="W81" s="49"/>
    </row>
    <row r="82" spans="1:23">
      <c r="A82" s="50">
        <v>10080</v>
      </c>
      <c r="B82" s="45" t="str">
        <f>VLOOKUP($A82,sku!$A:$I,3,FALSE)</f>
        <v>名侦探柯南-名推理收藏卡-觅影包-第3弹</v>
      </c>
      <c r="C82" s="45" t="str">
        <f>VLOOKUP($A82,sku!$A:$I,2,FALSE)</f>
        <v>卡牌</v>
      </c>
      <c r="D82" s="45" t="str">
        <f>VLOOKUP($A82,sku!$A:$I,4,FALSE)</f>
        <v>卡游</v>
      </c>
      <c r="E82" s="50">
        <v>13000</v>
      </c>
      <c r="F82" s="50">
        <v>1</v>
      </c>
      <c r="G82" s="45">
        <f>VLOOKUP($A82,sku!$A:$I,5,FALSE)</f>
        <v>48</v>
      </c>
      <c r="H82" s="45">
        <f>VLOOKUP($A82,sku!$A:$I,6,FALSE)</f>
        <v>30</v>
      </c>
      <c r="I82" s="44">
        <v>2</v>
      </c>
      <c r="J82" s="45">
        <f t="shared" si="5"/>
        <v>1</v>
      </c>
      <c r="K82" s="44">
        <v>1440</v>
      </c>
      <c r="L82" s="44"/>
      <c r="M82" s="45">
        <f t="shared" si="6"/>
        <v>2880</v>
      </c>
      <c r="N82" s="44">
        <v>2880</v>
      </c>
      <c r="O82" s="45">
        <f t="shared" si="7"/>
        <v>2</v>
      </c>
      <c r="P82" s="46">
        <f t="shared" si="8"/>
        <v>0.5</v>
      </c>
      <c r="Q82" s="45">
        <f t="shared" si="9"/>
        <v>37440000</v>
      </c>
      <c r="R82" s="44" t="s">
        <v>21</v>
      </c>
      <c r="S82" s="44" t="s">
        <v>193</v>
      </c>
      <c r="T82" s="47">
        <v>46017.1</v>
      </c>
      <c r="U82" s="48" t="str">
        <f>IF(VLOOKUP($A82,sku!$A:$I,9,FALSE)=0,"现货",VLOOKUP($A82,sku!$A:$I,9,FALSE))</f>
        <v>现货</v>
      </c>
      <c r="V82" s="44"/>
      <c r="W82" s="49"/>
    </row>
    <row r="83" spans="1:23">
      <c r="A83" s="50">
        <v>10081</v>
      </c>
      <c r="B83" s="45" t="str">
        <f>VLOOKUP($A83,sku!$A:$I,3,FALSE)</f>
        <v>名侦探柯南-名推理收藏卡-揭秘包-第2弹</v>
      </c>
      <c r="C83" s="45" t="str">
        <f>VLOOKUP($A83,sku!$A:$I,2,FALSE)</f>
        <v>卡牌</v>
      </c>
      <c r="D83" s="45" t="str">
        <f>VLOOKUP($A83,sku!$A:$I,4,FALSE)</f>
        <v>卡游</v>
      </c>
      <c r="E83" s="50">
        <v>13000</v>
      </c>
      <c r="F83" s="50">
        <v>1</v>
      </c>
      <c r="G83" s="45">
        <f>VLOOKUP($A83,sku!$A:$I,5,FALSE)</f>
        <v>48</v>
      </c>
      <c r="H83" s="45">
        <f>VLOOKUP($A83,sku!$A:$I,6,FALSE)</f>
        <v>36</v>
      </c>
      <c r="I83" s="44">
        <v>2</v>
      </c>
      <c r="J83" s="45">
        <f t="shared" si="5"/>
        <v>0.5</v>
      </c>
      <c r="K83" s="44">
        <v>864</v>
      </c>
      <c r="L83" s="44"/>
      <c r="M83" s="45">
        <f t="shared" si="6"/>
        <v>1728</v>
      </c>
      <c r="N83" s="44">
        <v>1728</v>
      </c>
      <c r="O83" s="45">
        <f t="shared" si="7"/>
        <v>1</v>
      </c>
      <c r="P83" s="46">
        <f t="shared" si="8"/>
        <v>0.5</v>
      </c>
      <c r="Q83" s="45">
        <f t="shared" si="9"/>
        <v>44928000</v>
      </c>
      <c r="R83" s="44" t="s">
        <v>21</v>
      </c>
      <c r="S83" s="44" t="s">
        <v>193</v>
      </c>
      <c r="T83" s="47">
        <v>46017.1</v>
      </c>
      <c r="U83" s="48" t="str">
        <f>IF(VLOOKUP($A83,sku!$A:$I,9,FALSE)=0,"现货",VLOOKUP($A83,sku!$A:$I,9,FALSE))</f>
        <v>现货</v>
      </c>
      <c r="V83" s="44"/>
      <c r="W83" s="49"/>
    </row>
    <row r="84" spans="1:23">
      <c r="A84" s="50">
        <v>10082</v>
      </c>
      <c r="B84" s="45" t="str">
        <f>VLOOKUP($A84,sku!$A:$I,3,FALSE)</f>
        <v>名侦探柯南-名推理收藏卡-演绎包-第1弹</v>
      </c>
      <c r="C84" s="45" t="str">
        <f>VLOOKUP($A84,sku!$A:$I,2,FALSE)</f>
        <v>卡牌</v>
      </c>
      <c r="D84" s="45" t="str">
        <f>VLOOKUP($A84,sku!$A:$I,4,FALSE)</f>
        <v>卡游</v>
      </c>
      <c r="E84" s="50">
        <v>29000</v>
      </c>
      <c r="F84" s="50">
        <v>1</v>
      </c>
      <c r="G84" s="45">
        <f>VLOOKUP($A84,sku!$A:$I,5,FALSE)</f>
        <v>48</v>
      </c>
      <c r="H84" s="45">
        <f>VLOOKUP($A84,sku!$A:$I,6,FALSE)</f>
        <v>20</v>
      </c>
      <c r="I84" s="44">
        <v>2</v>
      </c>
      <c r="J84" s="45">
        <f t="shared" si="5"/>
        <v>2.5</v>
      </c>
      <c r="K84" s="44">
        <v>2400</v>
      </c>
      <c r="L84" s="44"/>
      <c r="M84" s="45">
        <f t="shared" si="6"/>
        <v>4800</v>
      </c>
      <c r="N84" s="44">
        <v>4800</v>
      </c>
      <c r="O84" s="45">
        <f t="shared" si="7"/>
        <v>5</v>
      </c>
      <c r="P84" s="46">
        <f t="shared" si="8"/>
        <v>0.5</v>
      </c>
      <c r="Q84" s="45">
        <f t="shared" si="9"/>
        <v>55680000</v>
      </c>
      <c r="R84" s="44" t="s">
        <v>21</v>
      </c>
      <c r="S84" s="44" t="s">
        <v>193</v>
      </c>
      <c r="T84" s="47">
        <v>46017.1</v>
      </c>
      <c r="U84" s="48" t="str">
        <f>IF(VLOOKUP($A84,sku!$A:$I,9,FALSE)=0,"现货",VLOOKUP($A84,sku!$A:$I,9,FALSE))</f>
        <v>现货</v>
      </c>
      <c r="V84" s="44"/>
      <c r="W84" s="49"/>
    </row>
    <row r="85" spans="1:23">
      <c r="A85" s="50">
        <v>10083</v>
      </c>
      <c r="B85" s="45" t="str">
        <f>VLOOKUP($A85,sku!$A:$I,3,FALSE)</f>
        <v>夜寻文创-鬼灭之刃《九息燃战》主题撕撕乐收藏小卡</v>
      </c>
      <c r="C85" s="45" t="str">
        <f>VLOOKUP($A85,sku!$A:$I,2,FALSE)</f>
        <v>撕撕乐</v>
      </c>
      <c r="D85" s="45" t="str">
        <f>VLOOKUP($A85,sku!$A:$I,4,FALSE)</f>
        <v>夜寻文创</v>
      </c>
      <c r="E85" s="50">
        <v>33000</v>
      </c>
      <c r="F85" s="50">
        <v>1</v>
      </c>
      <c r="G85" s="45">
        <f>VLOOKUP($A85,sku!$A:$I,5,FALSE)</f>
        <v>132</v>
      </c>
      <c r="H85" s="45">
        <f>VLOOKUP($A85,sku!$A:$I,6,FALSE)</f>
        <v>3</v>
      </c>
      <c r="I85" s="44">
        <v>1</v>
      </c>
      <c r="J85" s="45">
        <f t="shared" si="5"/>
        <v>2.32323232323232</v>
      </c>
      <c r="K85" s="44">
        <v>920</v>
      </c>
      <c r="L85" s="44"/>
      <c r="M85" s="45">
        <f t="shared" si="6"/>
        <v>920</v>
      </c>
      <c r="N85" s="44">
        <v>2626</v>
      </c>
      <c r="O85" s="45">
        <f t="shared" si="7"/>
        <v>6.63131313131313</v>
      </c>
      <c r="P85" s="46">
        <f t="shared" si="8"/>
        <v>0.35034272658035</v>
      </c>
      <c r="Q85" s="45">
        <f t="shared" si="9"/>
        <v>13068000</v>
      </c>
      <c r="R85" s="44" t="s">
        <v>173</v>
      </c>
      <c r="S85" s="44" t="s">
        <v>183</v>
      </c>
      <c r="T85" s="47">
        <v>46018.1</v>
      </c>
      <c r="U85" s="48" t="str">
        <f>IF(VLOOKUP($A85,sku!$A:$I,9,FALSE)=0,"现货",VLOOKUP($A85,sku!$A:$I,9,FALSE))</f>
        <v>现货</v>
      </c>
      <c r="V85" s="44"/>
      <c r="W85" s="49"/>
    </row>
    <row r="86" spans="1:23">
      <c r="A86" s="50">
        <v>10084</v>
      </c>
      <c r="B86" s="45" t="str">
        <f>VLOOKUP($A86,sku!$A:$I,3,FALSE)</f>
        <v>心潮谷X艺术家系列收藏卡牌《花与神祇》</v>
      </c>
      <c r="C86" s="45" t="str">
        <f>VLOOKUP($A86,sku!$A:$I,2,FALSE)</f>
        <v>卡牌</v>
      </c>
      <c r="D86" s="45" t="str">
        <f>VLOOKUP($A86,sku!$A:$I,4,FALSE)</f>
        <v>心潮谷</v>
      </c>
      <c r="E86" s="50">
        <v>49000</v>
      </c>
      <c r="F86" s="50">
        <v>1</v>
      </c>
      <c r="G86" s="45">
        <f>VLOOKUP($A86,sku!$A:$I,5,FALSE)</f>
        <v>36</v>
      </c>
      <c r="H86" s="45">
        <f>VLOOKUP($A86,sku!$A:$I,6,FALSE)</f>
        <v>12</v>
      </c>
      <c r="I86" s="44">
        <v>1</v>
      </c>
      <c r="J86" s="45">
        <f t="shared" si="5"/>
        <v>5.25462962962963</v>
      </c>
      <c r="K86" s="44">
        <v>2270</v>
      </c>
      <c r="L86" s="44"/>
      <c r="M86" s="45">
        <f t="shared" si="6"/>
        <v>2270</v>
      </c>
      <c r="N86" s="44">
        <v>4608</v>
      </c>
      <c r="O86" s="45">
        <f t="shared" si="7"/>
        <v>10.6666666666667</v>
      </c>
      <c r="P86" s="46">
        <f t="shared" si="8"/>
        <v>0.492621527777778</v>
      </c>
      <c r="Q86" s="45">
        <f t="shared" si="9"/>
        <v>21168000</v>
      </c>
      <c r="R86" s="44" t="s">
        <v>173</v>
      </c>
      <c r="S86" s="44" t="s">
        <v>181</v>
      </c>
      <c r="T86" s="47">
        <v>46018.1</v>
      </c>
      <c r="U86" s="48" t="str">
        <f>IF(VLOOKUP($A86,sku!$A:$I,9,FALSE)=0,"现货",VLOOKUP($A86,sku!$A:$I,9,FALSE))</f>
        <v>现货</v>
      </c>
      <c r="V86" s="44"/>
      <c r="W86" s="49"/>
    </row>
  </sheetData>
  <sheetProtection formatCells="0" formatColumns="0" formatRows="0" insertRows="0" insertColumns="0" insertHyperlinks="0" deleteColumns="0" deleteRows="0" sort="0" autoFilter="0" pivotTables="0"/>
  <mergeCells count="17">
    <mergeCell ref="F1:H1"/>
    <mergeCell ref="J1:M1"/>
    <mergeCell ref="N1:O1"/>
    <mergeCell ref="A1:A2"/>
    <mergeCell ref="B1:B2"/>
    <mergeCell ref="C1:C2"/>
    <mergeCell ref="D1:D2"/>
    <mergeCell ref="E1:E2"/>
    <mergeCell ref="I1:I2"/>
    <mergeCell ref="P1:P2"/>
    <mergeCell ref="Q1:Q2"/>
    <mergeCell ref="R1:R2"/>
    <mergeCell ref="S1:S2"/>
    <mergeCell ref="T1:T2"/>
    <mergeCell ref="U1:U2"/>
    <mergeCell ref="V1:V2"/>
    <mergeCell ref="W1:W2"/>
  </mergeCells>
  <dataValidations count="1">
    <dataValidation type="date" operator="greaterThanOrEqual" allowBlank="1" showErrorMessage="1" errorTitle="输入内容有误" error="请输入正确的日期" sqref="U2:U1048576 W2:W1048576">
      <formula1>1</formula1>
    </dataValidation>
  </dataValidation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8"/>
  <sheetViews>
    <sheetView workbookViewId="0">
      <selection activeCell="A2" sqref="A2"/>
    </sheetView>
  </sheetViews>
  <sheetFormatPr defaultColWidth="8" defaultRowHeight="24" customHeight="1" outlineLevelRow="7"/>
  <cols>
    <col min="1" max="1" width="8" style="1"/>
    <col min="2" max="3" width="8" style="24"/>
    <col min="4" max="4" width="8" style="3"/>
    <col min="5" max="8" width="8" style="2"/>
    <col min="9" max="9" width="14.4444444444444" style="21"/>
    <col min="10" max="11" width="8" style="2"/>
    <col min="12" max="12" width="8" style="3"/>
    <col min="13" max="16384" width="8" style="6"/>
  </cols>
  <sheetData>
    <row r="1" customHeight="1" spans="1:12">
      <c r="A1" s="8" t="s">
        <v>194</v>
      </c>
      <c r="B1" s="25" t="s">
        <v>195</v>
      </c>
      <c r="C1" s="25" t="s">
        <v>196</v>
      </c>
      <c r="D1" s="10" t="s">
        <v>197</v>
      </c>
      <c r="E1" s="9" t="s">
        <v>198</v>
      </c>
      <c r="F1" s="9" t="s">
        <v>199</v>
      </c>
      <c r="G1" s="9" t="s">
        <v>200</v>
      </c>
      <c r="H1" s="9" t="s">
        <v>201</v>
      </c>
      <c r="I1" s="22" t="s">
        <v>202</v>
      </c>
      <c r="J1" s="9" t="s">
        <v>203</v>
      </c>
      <c r="K1" s="9" t="s">
        <v>204</v>
      </c>
      <c r="L1" s="10" t="s">
        <v>205</v>
      </c>
    </row>
    <row r="2" customHeight="1" spans="1:12">
      <c r="A2" s="13">
        <v>15</v>
      </c>
      <c r="B2" s="26" t="s">
        <v>206</v>
      </c>
      <c r="C2" s="26" t="s">
        <v>206</v>
      </c>
      <c r="D2" s="15">
        <v>300</v>
      </c>
      <c r="E2" s="14" t="s">
        <v>207</v>
      </c>
      <c r="F2" s="14"/>
      <c r="G2" s="14"/>
      <c r="H2" s="14"/>
      <c r="I2" s="23">
        <v>45210</v>
      </c>
      <c r="J2" s="14" t="s">
        <v>208</v>
      </c>
      <c r="K2" s="14"/>
      <c r="L2" s="15" t="s">
        <v>209</v>
      </c>
    </row>
    <row r="3" customHeight="1" spans="1:12">
      <c r="A3" s="13">
        <v>20</v>
      </c>
      <c r="B3" s="26" t="s">
        <v>210</v>
      </c>
      <c r="C3" s="26" t="s">
        <v>210</v>
      </c>
      <c r="D3" s="15">
        <v>100</v>
      </c>
      <c r="E3" s="14" t="s">
        <v>211</v>
      </c>
      <c r="F3" s="14" t="s">
        <v>212</v>
      </c>
      <c r="G3" s="14" t="s">
        <v>213</v>
      </c>
      <c r="H3" s="14"/>
      <c r="I3" s="23">
        <v>45212</v>
      </c>
      <c r="J3" s="14" t="s">
        <v>214</v>
      </c>
      <c r="K3" s="14" t="s">
        <v>215</v>
      </c>
      <c r="L3" s="15" t="s">
        <v>216</v>
      </c>
    </row>
    <row r="4" customHeight="1" spans="1:12">
      <c r="A4" s="13">
        <v>22</v>
      </c>
      <c r="B4" s="26"/>
      <c r="C4" s="26"/>
      <c r="D4" s="15"/>
      <c r="E4" s="14"/>
      <c r="F4" s="14"/>
      <c r="G4" s="14"/>
      <c r="H4" s="14"/>
      <c r="I4" s="23">
        <v>45213</v>
      </c>
      <c r="J4" s="14" t="s">
        <v>214</v>
      </c>
      <c r="K4" s="14"/>
      <c r="L4" s="15"/>
    </row>
    <row r="5" customHeight="1" spans="1:12">
      <c r="A5" s="13">
        <v>26</v>
      </c>
      <c r="B5" s="26" t="s">
        <v>217</v>
      </c>
      <c r="C5" s="26" t="s">
        <v>217</v>
      </c>
      <c r="D5" s="15">
        <v>300</v>
      </c>
      <c r="E5" s="14" t="s">
        <v>211</v>
      </c>
      <c r="F5" s="14" t="s">
        <v>212</v>
      </c>
      <c r="G5" s="14" t="s">
        <v>218</v>
      </c>
      <c r="H5" s="14"/>
      <c r="I5" s="23">
        <v>45213.4965277778</v>
      </c>
      <c r="J5" s="14" t="s">
        <v>214</v>
      </c>
      <c r="K5" s="14" t="s">
        <v>215</v>
      </c>
      <c r="L5" s="15" t="s">
        <v>219</v>
      </c>
    </row>
    <row r="6" customHeight="1" spans="1:12">
      <c r="A6" s="13">
        <v>27</v>
      </c>
      <c r="B6" s="26" t="s">
        <v>217</v>
      </c>
      <c r="C6" s="26" t="s">
        <v>217</v>
      </c>
      <c r="D6" s="15">
        <v>200</v>
      </c>
      <c r="E6" s="14" t="s">
        <v>211</v>
      </c>
      <c r="F6" s="14" t="s">
        <v>212</v>
      </c>
      <c r="G6" s="14" t="s">
        <v>218</v>
      </c>
      <c r="H6" s="14"/>
      <c r="I6" s="23">
        <v>45213.4986111111</v>
      </c>
      <c r="J6" s="14" t="s">
        <v>214</v>
      </c>
      <c r="K6" s="14" t="s">
        <v>215</v>
      </c>
      <c r="L6" s="15" t="s">
        <v>219</v>
      </c>
    </row>
    <row r="7" customHeight="1" spans="1:12">
      <c r="A7" s="13">
        <v>29</v>
      </c>
      <c r="B7" s="26" t="s">
        <v>210</v>
      </c>
      <c r="C7" s="26" t="s">
        <v>210</v>
      </c>
      <c r="D7" s="15">
        <v>100</v>
      </c>
      <c r="E7" s="14" t="s">
        <v>211</v>
      </c>
      <c r="F7" s="14" t="s">
        <v>212</v>
      </c>
      <c r="G7" s="14" t="s">
        <v>213</v>
      </c>
      <c r="H7" s="14" t="s">
        <v>220</v>
      </c>
      <c r="I7" s="23">
        <v>45216.4645833333</v>
      </c>
      <c r="J7" s="14" t="s">
        <v>214</v>
      </c>
      <c r="K7" s="14" t="s">
        <v>215</v>
      </c>
      <c r="L7" s="15" t="s">
        <v>216</v>
      </c>
    </row>
    <row r="8" customHeight="1" spans="1:12">
      <c r="A8" s="13">
        <v>30</v>
      </c>
      <c r="B8" s="26" t="s">
        <v>210</v>
      </c>
      <c r="C8" s="26" t="s">
        <v>210</v>
      </c>
      <c r="D8" s="15"/>
      <c r="E8" s="14" t="s">
        <v>211</v>
      </c>
      <c r="F8" s="14" t="s">
        <v>212</v>
      </c>
      <c r="G8" s="14" t="s">
        <v>213</v>
      </c>
      <c r="H8" s="14"/>
      <c r="I8" s="23">
        <v>45216.4653125</v>
      </c>
      <c r="J8" s="14" t="s">
        <v>214</v>
      </c>
      <c r="K8" s="14" t="s">
        <v>215</v>
      </c>
      <c r="L8" s="15" t="s">
        <v>216</v>
      </c>
    </row>
  </sheetData>
  <sheetProtection formatCells="0" insertHyperlinks="0" autoFilter="0"/>
  <pageMargins left="0.75" right="0.75" top="1" bottom="1" header="0.5" footer="0.5"/>
  <headerFooter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9"/>
  <sheetViews>
    <sheetView workbookViewId="0">
      <selection activeCell="A2" sqref="A2"/>
    </sheetView>
  </sheetViews>
  <sheetFormatPr defaultColWidth="8" defaultRowHeight="24" customHeight="1"/>
  <cols>
    <col min="1" max="1" width="11.6444444444444" style="30"/>
    <col min="2" max="2" width="8" style="24"/>
    <col min="3" max="3" width="29.8888888888889" style="2"/>
    <col min="4" max="4" width="8" style="4"/>
    <col min="5" max="5" width="8" style="2"/>
    <col min="6" max="6" width="26.3333333333333" style="24" hidden="1" customWidth="1"/>
    <col min="7" max="10" width="8" style="2"/>
    <col min="11" max="11" width="8" style="27"/>
    <col min="12" max="12" width="14.7777777777778" style="3"/>
    <col min="13" max="13" width="18.3333333333333" style="31"/>
    <col min="14" max="14" width="21.8888888888889" style="21"/>
    <col min="15" max="18" width="8" style="2"/>
    <col min="19" max="20" width="8" style="24" hidden="1" customWidth="1"/>
    <col min="21" max="21" width="8" style="2"/>
    <col min="22" max="22" width="8" style="24"/>
    <col min="23" max="16384" width="8" style="6"/>
  </cols>
  <sheetData>
    <row r="1" customHeight="1" spans="1:22">
      <c r="A1" s="32" t="s">
        <v>221</v>
      </c>
      <c r="B1" s="25" t="s">
        <v>222</v>
      </c>
      <c r="C1" s="9" t="s">
        <v>223</v>
      </c>
      <c r="D1" s="11" t="s">
        <v>224</v>
      </c>
      <c r="E1" s="9" t="s">
        <v>225</v>
      </c>
      <c r="F1" s="25" t="s">
        <v>226</v>
      </c>
      <c r="G1" s="9" t="s">
        <v>227</v>
      </c>
      <c r="H1" s="9" t="s">
        <v>228</v>
      </c>
      <c r="I1" s="9" t="s">
        <v>200</v>
      </c>
      <c r="J1" s="9" t="s">
        <v>229</v>
      </c>
      <c r="K1" s="28" t="s">
        <v>230</v>
      </c>
      <c r="L1" s="10" t="s">
        <v>231</v>
      </c>
      <c r="M1" s="33" t="s">
        <v>232</v>
      </c>
      <c r="N1" s="22" t="s">
        <v>233</v>
      </c>
      <c r="O1" s="9" t="s">
        <v>203</v>
      </c>
      <c r="P1" s="9" t="s">
        <v>234</v>
      </c>
      <c r="Q1" s="9" t="s">
        <v>235</v>
      </c>
      <c r="R1" s="9" t="s">
        <v>201</v>
      </c>
      <c r="S1" s="25" t="s">
        <v>236</v>
      </c>
      <c r="T1" s="25" t="s">
        <v>237</v>
      </c>
      <c r="U1" s="9" t="s">
        <v>238</v>
      </c>
      <c r="V1" s="25" t="s">
        <v>239</v>
      </c>
    </row>
    <row r="2" customHeight="1" spans="1:22">
      <c r="A2" s="34">
        <v>18</v>
      </c>
      <c r="B2" s="26"/>
      <c r="C2" s="14"/>
      <c r="D2" s="16"/>
      <c r="E2" s="14"/>
      <c r="F2" s="26"/>
      <c r="G2" s="14"/>
      <c r="H2" s="14"/>
      <c r="I2" s="14"/>
      <c r="J2" s="14"/>
      <c r="K2" s="29"/>
      <c r="L2" s="15"/>
      <c r="M2" s="35">
        <v>0</v>
      </c>
      <c r="N2" s="23">
        <v>45212.0833333333</v>
      </c>
      <c r="O2" s="14" t="s">
        <v>214</v>
      </c>
      <c r="P2" s="14"/>
      <c r="Q2" s="14"/>
      <c r="R2" s="14"/>
      <c r="S2" s="26"/>
      <c r="T2" s="26"/>
      <c r="U2" s="14"/>
      <c r="V2" s="26" t="s">
        <v>240</v>
      </c>
    </row>
    <row r="3" customHeight="1" spans="1:22">
      <c r="A3" s="34">
        <v>19</v>
      </c>
      <c r="B3" s="26" t="s">
        <v>210</v>
      </c>
      <c r="C3" s="14" t="s">
        <v>241</v>
      </c>
      <c r="D3" s="16"/>
      <c r="E3" s="14" t="s">
        <v>211</v>
      </c>
      <c r="F3" s="26" t="s">
        <v>210</v>
      </c>
      <c r="G3" s="14" t="s">
        <v>242</v>
      </c>
      <c r="H3" s="14" t="s">
        <v>212</v>
      </c>
      <c r="I3" s="14" t="s">
        <v>213</v>
      </c>
      <c r="J3" s="14" t="s">
        <v>243</v>
      </c>
      <c r="K3" s="29"/>
      <c r="L3" s="15">
        <v>2</v>
      </c>
      <c r="M3" s="35">
        <v>0</v>
      </c>
      <c r="N3" s="23">
        <v>45212</v>
      </c>
      <c r="O3" s="14" t="s">
        <v>214</v>
      </c>
      <c r="P3" s="14" t="s">
        <v>244</v>
      </c>
      <c r="Q3" s="14" t="s">
        <v>245</v>
      </c>
      <c r="R3" s="14"/>
      <c r="S3" s="26" t="s">
        <v>246</v>
      </c>
      <c r="T3" s="26"/>
      <c r="U3" s="14"/>
      <c r="V3" s="26" t="s">
        <v>247</v>
      </c>
    </row>
    <row r="4" customHeight="1" spans="1:22">
      <c r="A4" s="34">
        <v>20</v>
      </c>
      <c r="B4" s="26"/>
      <c r="C4" s="14"/>
      <c r="D4" s="16"/>
      <c r="E4" s="14"/>
      <c r="F4" s="26"/>
      <c r="G4" s="14"/>
      <c r="H4" s="14"/>
      <c r="I4" s="14"/>
      <c r="J4" s="14"/>
      <c r="K4" s="29"/>
      <c r="L4" s="15"/>
      <c r="M4" s="35">
        <v>0</v>
      </c>
      <c r="N4" s="23">
        <v>45212</v>
      </c>
      <c r="O4" s="14" t="s">
        <v>214</v>
      </c>
      <c r="P4" s="14"/>
      <c r="Q4" s="14"/>
      <c r="R4" s="14"/>
      <c r="S4" s="26"/>
      <c r="T4" s="26"/>
      <c r="U4" s="14"/>
      <c r="V4" s="26" t="s">
        <v>247</v>
      </c>
    </row>
    <row r="5" customHeight="1" spans="1:22">
      <c r="A5" s="34">
        <v>21</v>
      </c>
      <c r="B5" s="26" t="s">
        <v>210</v>
      </c>
      <c r="C5" s="14" t="s">
        <v>248</v>
      </c>
      <c r="D5" s="16"/>
      <c r="E5" s="14" t="s">
        <v>211</v>
      </c>
      <c r="F5" s="26" t="s">
        <v>210</v>
      </c>
      <c r="G5" s="14" t="s">
        <v>242</v>
      </c>
      <c r="H5" s="14" t="s">
        <v>212</v>
      </c>
      <c r="I5" s="14" t="s">
        <v>213</v>
      </c>
      <c r="J5" s="14" t="s">
        <v>243</v>
      </c>
      <c r="K5" s="29"/>
      <c r="L5" s="15">
        <v>298</v>
      </c>
      <c r="M5" s="35">
        <v>0</v>
      </c>
      <c r="N5" s="23">
        <v>45212</v>
      </c>
      <c r="O5" s="14" t="s">
        <v>214</v>
      </c>
      <c r="P5" s="14" t="s">
        <v>244</v>
      </c>
      <c r="Q5" s="14" t="s">
        <v>249</v>
      </c>
      <c r="R5" s="14"/>
      <c r="S5" s="26" t="s">
        <v>250</v>
      </c>
      <c r="T5" s="26"/>
      <c r="U5" s="14"/>
      <c r="V5" s="26" t="s">
        <v>247</v>
      </c>
    </row>
    <row r="6" customHeight="1" spans="1:22">
      <c r="A6" s="34">
        <v>22</v>
      </c>
      <c r="B6" s="26"/>
      <c r="C6" s="14"/>
      <c r="D6" s="16"/>
      <c r="E6" s="14"/>
      <c r="F6" s="26"/>
      <c r="G6" s="14"/>
      <c r="H6" s="14"/>
      <c r="I6" s="14"/>
      <c r="J6" s="14"/>
      <c r="K6" s="29"/>
      <c r="L6" s="15"/>
      <c r="M6" s="35">
        <v>0</v>
      </c>
      <c r="N6" s="23">
        <v>45212</v>
      </c>
      <c r="O6" s="14" t="s">
        <v>214</v>
      </c>
      <c r="P6" s="14"/>
      <c r="Q6" s="14"/>
      <c r="R6" s="14"/>
      <c r="S6" s="26"/>
      <c r="T6" s="26"/>
      <c r="U6" s="14"/>
      <c r="V6" s="26" t="s">
        <v>247</v>
      </c>
    </row>
    <row r="7" customHeight="1" spans="1:22">
      <c r="A7" s="34">
        <v>23</v>
      </c>
      <c r="B7" s="26" t="s">
        <v>210</v>
      </c>
      <c r="C7" s="14" t="s">
        <v>251</v>
      </c>
      <c r="D7" s="16"/>
      <c r="E7" s="14" t="s">
        <v>211</v>
      </c>
      <c r="F7" s="26" t="s">
        <v>210</v>
      </c>
      <c r="G7" s="14" t="s">
        <v>242</v>
      </c>
      <c r="H7" s="14" t="s">
        <v>212</v>
      </c>
      <c r="I7" s="14" t="s">
        <v>213</v>
      </c>
      <c r="J7" s="14" t="s">
        <v>243</v>
      </c>
      <c r="K7" s="29"/>
      <c r="L7" s="15"/>
      <c r="M7" s="35">
        <v>0</v>
      </c>
      <c r="N7" s="23">
        <v>45212.7097222222</v>
      </c>
      <c r="O7" s="14" t="s">
        <v>214</v>
      </c>
      <c r="P7" s="14" t="s">
        <v>244</v>
      </c>
      <c r="Q7" s="14" t="s">
        <v>252</v>
      </c>
      <c r="R7" s="14"/>
      <c r="S7" s="26" t="s">
        <v>253</v>
      </c>
      <c r="T7" s="26"/>
      <c r="U7" s="14"/>
      <c r="V7" s="26" t="s">
        <v>254</v>
      </c>
    </row>
    <row r="8" customHeight="1" spans="1:22">
      <c r="A8" s="34">
        <v>24</v>
      </c>
      <c r="B8" s="26" t="s">
        <v>217</v>
      </c>
      <c r="C8" s="14" t="s">
        <v>241</v>
      </c>
      <c r="D8" s="16"/>
      <c r="E8" s="14" t="s">
        <v>211</v>
      </c>
      <c r="F8" s="26" t="s">
        <v>217</v>
      </c>
      <c r="G8" s="14" t="s">
        <v>242</v>
      </c>
      <c r="H8" s="14" t="s">
        <v>212</v>
      </c>
      <c r="I8" s="14" t="s">
        <v>218</v>
      </c>
      <c r="J8" s="14" t="s">
        <v>255</v>
      </c>
      <c r="K8" s="29"/>
      <c r="L8" s="15">
        <v>200</v>
      </c>
      <c r="M8" s="35">
        <v>0</v>
      </c>
      <c r="N8" s="23">
        <v>45213.500787037</v>
      </c>
      <c r="O8" s="14" t="s">
        <v>214</v>
      </c>
      <c r="P8" s="14" t="s">
        <v>256</v>
      </c>
      <c r="Q8" s="14" t="s">
        <v>257</v>
      </c>
      <c r="R8" s="14"/>
      <c r="S8" s="26" t="s">
        <v>246</v>
      </c>
      <c r="T8" s="26"/>
      <c r="U8" s="14" t="s">
        <v>258</v>
      </c>
      <c r="V8" s="26" t="s">
        <v>259</v>
      </c>
    </row>
    <row r="9" customHeight="1" spans="1:22">
      <c r="A9" s="34">
        <v>25</v>
      </c>
      <c r="B9" s="26" t="s">
        <v>210</v>
      </c>
      <c r="C9" s="14" t="s">
        <v>248</v>
      </c>
      <c r="D9" s="16"/>
      <c r="E9" s="14" t="s">
        <v>211</v>
      </c>
      <c r="F9" s="26" t="s">
        <v>210</v>
      </c>
      <c r="G9" s="14" t="s">
        <v>242</v>
      </c>
      <c r="H9" s="14" t="s">
        <v>212</v>
      </c>
      <c r="I9" s="14" t="s">
        <v>213</v>
      </c>
      <c r="J9" s="14" t="s">
        <v>243</v>
      </c>
      <c r="K9" s="29"/>
      <c r="L9" s="15">
        <v>100</v>
      </c>
      <c r="M9" s="35">
        <v>0</v>
      </c>
      <c r="N9" s="23">
        <v>45213.6746527778</v>
      </c>
      <c r="O9" s="14" t="s">
        <v>214</v>
      </c>
      <c r="P9" s="14" t="s">
        <v>244</v>
      </c>
      <c r="Q9" s="14" t="s">
        <v>260</v>
      </c>
      <c r="R9" s="14"/>
      <c r="S9" s="26" t="s">
        <v>250</v>
      </c>
      <c r="T9" s="26"/>
      <c r="U9" s="14"/>
      <c r="V9" s="26" t="s">
        <v>261</v>
      </c>
    </row>
  </sheetData>
  <sheetProtection formatCells="0" insertHyperlinks="0" autoFilter="0"/>
  <pageMargins left="0.75" right="0.75" top="1" bottom="1" header="0.5" footer="0.5"/>
  <headerFooter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7"/>
  <sheetViews>
    <sheetView workbookViewId="0">
      <selection activeCell="A2" sqref="A2"/>
    </sheetView>
  </sheetViews>
  <sheetFormatPr defaultColWidth="8" defaultRowHeight="24" customHeight="1" outlineLevelRow="6"/>
  <cols>
    <col min="1" max="1" width="8" style="24"/>
    <col min="2" max="4" width="18.3333333333333" style="2"/>
    <col min="5" max="6" width="8" style="2"/>
    <col min="7" max="9" width="8" style="3"/>
    <col min="10" max="10" width="8" style="24"/>
    <col min="11" max="11" width="18.3333333333333" style="27"/>
    <col min="12" max="12" width="8" style="24" hidden="1" customWidth="1"/>
    <col min="13" max="13" width="8" style="3" hidden="1" customWidth="1"/>
    <col min="14" max="14" width="8" style="24" hidden="1" customWidth="1"/>
    <col min="15" max="15" width="8" style="3" hidden="1" customWidth="1"/>
    <col min="16" max="18" width="8" style="2"/>
    <col min="19" max="16384" width="8" style="6"/>
  </cols>
  <sheetData>
    <row r="1" customHeight="1" spans="1:18">
      <c r="A1" s="25" t="s">
        <v>262</v>
      </c>
      <c r="B1" s="9" t="s">
        <v>225</v>
      </c>
      <c r="C1" s="9" t="s">
        <v>263</v>
      </c>
      <c r="D1" s="9" t="s">
        <v>264</v>
      </c>
      <c r="E1" s="9" t="s">
        <v>200</v>
      </c>
      <c r="F1" s="9" t="s">
        <v>229</v>
      </c>
      <c r="G1" s="10" t="s">
        <v>265</v>
      </c>
      <c r="H1" s="10" t="s">
        <v>266</v>
      </c>
      <c r="I1" s="10" t="s">
        <v>267</v>
      </c>
      <c r="J1" s="25" t="s">
        <v>268</v>
      </c>
      <c r="K1" s="28" t="s">
        <v>230</v>
      </c>
      <c r="L1" s="25" t="s">
        <v>269</v>
      </c>
      <c r="M1" s="10" t="s">
        <v>231</v>
      </c>
      <c r="N1" s="25" t="s">
        <v>270</v>
      </c>
      <c r="O1" s="10" t="s">
        <v>271</v>
      </c>
      <c r="P1" s="9" t="s">
        <v>204</v>
      </c>
      <c r="Q1" s="9" t="s">
        <v>234</v>
      </c>
      <c r="R1" s="9" t="s">
        <v>201</v>
      </c>
    </row>
    <row r="2" customHeight="1" spans="1:18">
      <c r="A2" s="26" t="s">
        <v>206</v>
      </c>
      <c r="B2" s="14" t="s">
        <v>207</v>
      </c>
      <c r="C2" s="14" t="s">
        <v>272</v>
      </c>
      <c r="D2" s="14"/>
      <c r="E2" s="14"/>
      <c r="F2" s="14"/>
      <c r="G2" s="15">
        <v>300</v>
      </c>
      <c r="H2" s="15">
        <v>0</v>
      </c>
      <c r="I2" s="15">
        <v>300</v>
      </c>
      <c r="J2" s="26" t="s">
        <v>273</v>
      </c>
      <c r="K2" s="29"/>
      <c r="L2" s="26"/>
      <c r="M2" s="15"/>
      <c r="N2" s="26" t="s">
        <v>274</v>
      </c>
      <c r="O2" s="15"/>
      <c r="P2" s="14"/>
      <c r="Q2" s="14"/>
      <c r="R2" s="14"/>
    </row>
    <row r="3" customHeight="1" spans="1:18">
      <c r="A3" s="26" t="s">
        <v>275</v>
      </c>
      <c r="B3" s="14"/>
      <c r="C3" s="14" t="s">
        <v>275</v>
      </c>
      <c r="D3" s="14"/>
      <c r="E3" s="14"/>
      <c r="F3" s="14"/>
      <c r="G3" s="15">
        <v>0</v>
      </c>
      <c r="H3" s="15">
        <v>0</v>
      </c>
      <c r="I3" s="15">
        <v>0</v>
      </c>
      <c r="J3" s="26" t="s">
        <v>276</v>
      </c>
      <c r="K3" s="29"/>
      <c r="L3" s="26"/>
      <c r="M3" s="15"/>
      <c r="N3" s="26"/>
      <c r="O3" s="15"/>
      <c r="P3" s="14"/>
      <c r="Q3" s="14"/>
      <c r="R3" s="14"/>
    </row>
    <row r="4" customHeight="1" spans="1:18">
      <c r="A4" s="26"/>
      <c r="B4" s="14"/>
      <c r="C4" s="14"/>
      <c r="D4" s="14"/>
      <c r="E4" s="14"/>
      <c r="F4" s="14"/>
      <c r="G4" s="15">
        <v>0</v>
      </c>
      <c r="H4" s="15">
        <v>0</v>
      </c>
      <c r="I4" s="15">
        <v>0</v>
      </c>
      <c r="J4" s="26" t="s">
        <v>276</v>
      </c>
      <c r="K4" s="29"/>
      <c r="L4" s="26"/>
      <c r="M4" s="15"/>
      <c r="N4" s="26"/>
      <c r="O4" s="15"/>
      <c r="P4" s="14"/>
      <c r="Q4" s="14"/>
      <c r="R4" s="14"/>
    </row>
    <row r="5" customHeight="1" spans="1:18">
      <c r="A5" s="26" t="s">
        <v>210</v>
      </c>
      <c r="B5" s="14" t="s">
        <v>211</v>
      </c>
      <c r="C5" s="14" t="s">
        <v>242</v>
      </c>
      <c r="D5" s="14" t="s">
        <v>212</v>
      </c>
      <c r="E5" s="14" t="s">
        <v>213</v>
      </c>
      <c r="F5" s="14" t="s">
        <v>243</v>
      </c>
      <c r="G5" s="15">
        <v>200</v>
      </c>
      <c r="H5" s="15">
        <v>400</v>
      </c>
      <c r="I5" s="15">
        <v>-200</v>
      </c>
      <c r="J5" s="26" t="s">
        <v>276</v>
      </c>
      <c r="K5" s="29"/>
      <c r="L5" s="26" t="s">
        <v>277</v>
      </c>
      <c r="M5" s="15" t="s">
        <v>278</v>
      </c>
      <c r="N5" s="26" t="s">
        <v>279</v>
      </c>
      <c r="O5" s="15"/>
      <c r="P5" s="14" t="s">
        <v>215</v>
      </c>
      <c r="Q5" s="14" t="s">
        <v>244</v>
      </c>
      <c r="R5" s="14"/>
    </row>
    <row r="6" customHeight="1" spans="1:18">
      <c r="A6" s="26" t="s">
        <v>217</v>
      </c>
      <c r="B6" s="14" t="s">
        <v>211</v>
      </c>
      <c r="C6" s="14" t="s">
        <v>242</v>
      </c>
      <c r="D6" s="14" t="s">
        <v>212</v>
      </c>
      <c r="E6" s="14" t="s">
        <v>218</v>
      </c>
      <c r="F6" s="14" t="s">
        <v>255</v>
      </c>
      <c r="G6" s="15">
        <v>500</v>
      </c>
      <c r="H6" s="15">
        <v>200</v>
      </c>
      <c r="I6" s="15">
        <v>300</v>
      </c>
      <c r="J6" s="26" t="s">
        <v>273</v>
      </c>
      <c r="K6" s="29"/>
      <c r="L6" s="26" t="s">
        <v>280</v>
      </c>
      <c r="M6" s="15" t="s">
        <v>216</v>
      </c>
      <c r="N6" s="26" t="s">
        <v>281</v>
      </c>
      <c r="O6" s="15"/>
      <c r="P6" s="14" t="s">
        <v>215</v>
      </c>
      <c r="Q6" s="14" t="s">
        <v>256</v>
      </c>
      <c r="R6" s="14"/>
    </row>
    <row r="7" customHeight="1" spans="1:18">
      <c r="A7" s="26"/>
      <c r="B7" s="14"/>
      <c r="C7" s="14"/>
      <c r="D7" s="14"/>
      <c r="E7" s="14"/>
      <c r="F7" s="14"/>
      <c r="G7" s="15">
        <v>0</v>
      </c>
      <c r="H7" s="15">
        <v>0</v>
      </c>
      <c r="I7" s="15">
        <v>0</v>
      </c>
      <c r="J7" s="26" t="s">
        <v>276</v>
      </c>
      <c r="K7" s="29"/>
      <c r="L7" s="26"/>
      <c r="M7" s="15"/>
      <c r="N7" s="26"/>
      <c r="O7" s="15"/>
      <c r="P7" s="14"/>
      <c r="Q7" s="14"/>
      <c r="R7" s="14"/>
    </row>
  </sheetData>
  <sheetProtection formatCells="0" insertHyperlinks="0" autoFilter="0"/>
  <pageMargins left="0.75" right="0.75" top="1" bottom="1" header="0.5" footer="0.5"/>
  <headerFooter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53"/>
  <sheetViews>
    <sheetView workbookViewId="0">
      <selection activeCell="A2" sqref="A2"/>
    </sheetView>
  </sheetViews>
  <sheetFormatPr defaultColWidth="11" defaultRowHeight="24" customHeight="1"/>
  <cols>
    <col min="1" max="14" width="11" style="2"/>
    <col min="15" max="15" width="11" style="24"/>
    <col min="16" max="16384" width="11" style="6"/>
  </cols>
  <sheetData>
    <row r="1" customHeight="1" spans="1:15">
      <c r="A1" s="9" t="s">
        <v>282</v>
      </c>
      <c r="B1" s="9" t="s">
        <v>236</v>
      </c>
      <c r="C1" s="9" t="s">
        <v>283</v>
      </c>
      <c r="D1" s="9" t="s">
        <v>284</v>
      </c>
      <c r="E1" s="9" t="s">
        <v>285</v>
      </c>
      <c r="F1" s="9" t="s">
        <v>286</v>
      </c>
      <c r="G1" s="9" t="s">
        <v>287</v>
      </c>
      <c r="H1" s="9" t="s">
        <v>288</v>
      </c>
      <c r="I1" s="9" t="s">
        <v>289</v>
      </c>
      <c r="J1" s="9" t="s">
        <v>290</v>
      </c>
      <c r="K1" s="9" t="s">
        <v>291</v>
      </c>
      <c r="L1" s="9" t="s">
        <v>292</v>
      </c>
      <c r="M1" s="9" t="s">
        <v>293</v>
      </c>
      <c r="N1" s="9" t="s">
        <v>269</v>
      </c>
      <c r="O1" s="25" t="s">
        <v>294</v>
      </c>
    </row>
    <row r="2" customHeight="1" spans="1:15">
      <c r="A2" s="14" t="s">
        <v>295</v>
      </c>
      <c r="B2" s="14" t="s">
        <v>296</v>
      </c>
      <c r="C2" s="14" t="s">
        <v>297</v>
      </c>
      <c r="D2" s="14" t="s">
        <v>298</v>
      </c>
      <c r="E2" s="14" t="s">
        <v>299</v>
      </c>
      <c r="F2" s="14" t="s">
        <v>300</v>
      </c>
      <c r="G2" s="14"/>
      <c r="H2" s="14"/>
      <c r="I2" s="14"/>
      <c r="J2" s="14" t="s">
        <v>301</v>
      </c>
      <c r="K2" s="14"/>
      <c r="L2" s="14"/>
      <c r="M2" s="14"/>
      <c r="N2" s="14"/>
      <c r="O2" s="26"/>
    </row>
    <row r="3" customHeight="1" spans="1:15">
      <c r="A3" s="14" t="s">
        <v>302</v>
      </c>
      <c r="B3" s="14" t="s">
        <v>303</v>
      </c>
      <c r="C3" s="14" t="s">
        <v>304</v>
      </c>
      <c r="D3" s="14" t="s">
        <v>305</v>
      </c>
      <c r="E3" s="14" t="s">
        <v>306</v>
      </c>
      <c r="F3" s="14" t="s">
        <v>307</v>
      </c>
      <c r="G3" s="14"/>
      <c r="H3" s="14"/>
      <c r="I3" s="14"/>
      <c r="J3" s="14" t="s">
        <v>308</v>
      </c>
      <c r="K3" s="14"/>
      <c r="L3" s="14"/>
      <c r="M3" s="14"/>
      <c r="N3" s="14"/>
      <c r="O3" s="26"/>
    </row>
    <row r="4" customHeight="1" spans="1:15">
      <c r="A4" s="14" t="s">
        <v>309</v>
      </c>
      <c r="B4" s="14" t="s">
        <v>310</v>
      </c>
      <c r="C4" s="14" t="s">
        <v>311</v>
      </c>
      <c r="D4" s="14" t="s">
        <v>312</v>
      </c>
      <c r="E4" s="14" t="s">
        <v>313</v>
      </c>
      <c r="F4" s="14" t="s">
        <v>314</v>
      </c>
      <c r="G4" s="14"/>
      <c r="H4" s="14"/>
      <c r="I4" s="14" t="s">
        <v>315</v>
      </c>
      <c r="J4" s="14" t="s">
        <v>316</v>
      </c>
      <c r="K4" s="14"/>
      <c r="L4" s="14"/>
      <c r="M4" s="14"/>
      <c r="N4" s="14"/>
      <c r="O4" s="26"/>
    </row>
    <row r="5" customHeight="1" spans="1:15">
      <c r="A5" s="14" t="s">
        <v>250</v>
      </c>
      <c r="B5" s="14" t="s">
        <v>248</v>
      </c>
      <c r="C5" s="14" t="s">
        <v>317</v>
      </c>
      <c r="D5" s="14" t="s">
        <v>318</v>
      </c>
      <c r="E5" s="14" t="s">
        <v>319</v>
      </c>
      <c r="F5" s="14" t="s">
        <v>320</v>
      </c>
      <c r="G5" s="14"/>
      <c r="H5" s="14"/>
      <c r="I5" s="14" t="s">
        <v>315</v>
      </c>
      <c r="J5" s="14" t="s">
        <v>321</v>
      </c>
      <c r="K5" s="14"/>
      <c r="L5" s="14"/>
      <c r="M5" s="14"/>
      <c r="N5" s="14"/>
      <c r="O5" s="26" t="s">
        <v>322</v>
      </c>
    </row>
    <row r="6" customHeight="1" spans="1:15">
      <c r="A6" s="14" t="s">
        <v>323</v>
      </c>
      <c r="B6" s="14" t="s">
        <v>324</v>
      </c>
      <c r="C6" s="14" t="s">
        <v>325</v>
      </c>
      <c r="D6" s="14" t="s">
        <v>326</v>
      </c>
      <c r="E6" s="14" t="s">
        <v>306</v>
      </c>
      <c r="F6" s="14" t="s">
        <v>327</v>
      </c>
      <c r="G6" s="14"/>
      <c r="H6" s="14"/>
      <c r="I6" s="14" t="s">
        <v>315</v>
      </c>
      <c r="J6" s="14"/>
      <c r="K6" s="14"/>
      <c r="L6" s="14"/>
      <c r="M6" s="14"/>
      <c r="N6" s="14"/>
      <c r="O6" s="26"/>
    </row>
    <row r="7" customHeight="1" spans="1:15">
      <c r="A7" s="14" t="s">
        <v>328</v>
      </c>
      <c r="B7" s="14" t="s">
        <v>329</v>
      </c>
      <c r="C7" s="14" t="s">
        <v>330</v>
      </c>
      <c r="D7" s="14" t="s">
        <v>331</v>
      </c>
      <c r="E7" s="14" t="s">
        <v>306</v>
      </c>
      <c r="F7" s="14" t="s">
        <v>332</v>
      </c>
      <c r="G7" s="14" t="s">
        <v>333</v>
      </c>
      <c r="H7" s="14"/>
      <c r="I7" s="14" t="s">
        <v>315</v>
      </c>
      <c r="J7" s="14" t="s">
        <v>334</v>
      </c>
      <c r="K7" s="14"/>
      <c r="L7" s="14"/>
      <c r="M7" s="14"/>
      <c r="N7" s="14"/>
      <c r="O7" s="26"/>
    </row>
    <row r="8" customHeight="1" spans="1:15">
      <c r="A8" s="14" t="s">
        <v>335</v>
      </c>
      <c r="B8" s="14" t="s">
        <v>336</v>
      </c>
      <c r="C8" s="14" t="s">
        <v>337</v>
      </c>
      <c r="D8" s="14" t="s">
        <v>338</v>
      </c>
      <c r="E8" s="14" t="s">
        <v>306</v>
      </c>
      <c r="F8" s="14" t="s">
        <v>339</v>
      </c>
      <c r="G8" s="14"/>
      <c r="H8" s="14"/>
      <c r="I8" s="14" t="s">
        <v>315</v>
      </c>
      <c r="J8" s="14" t="s">
        <v>340</v>
      </c>
      <c r="K8" s="14"/>
      <c r="L8" s="14"/>
      <c r="M8" s="14"/>
      <c r="N8" s="14"/>
      <c r="O8" s="26"/>
    </row>
    <row r="9" customHeight="1" spans="1:15">
      <c r="A9" s="14" t="s">
        <v>253</v>
      </c>
      <c r="B9" s="14" t="s">
        <v>251</v>
      </c>
      <c r="C9" s="14" t="s">
        <v>341</v>
      </c>
      <c r="D9" s="14" t="s">
        <v>342</v>
      </c>
      <c r="E9" s="14" t="s">
        <v>343</v>
      </c>
      <c r="F9" s="14" t="s">
        <v>344</v>
      </c>
      <c r="G9" s="14"/>
      <c r="H9" s="14"/>
      <c r="I9" s="14" t="s">
        <v>315</v>
      </c>
      <c r="J9" s="14"/>
      <c r="K9" s="14"/>
      <c r="L9" s="14"/>
      <c r="M9" s="14"/>
      <c r="N9" s="14"/>
      <c r="O9" s="26" t="s">
        <v>345</v>
      </c>
    </row>
    <row r="10" customHeight="1" spans="1:15">
      <c r="A10" s="14" t="s">
        <v>346</v>
      </c>
      <c r="B10" s="14" t="s">
        <v>347</v>
      </c>
      <c r="C10" s="14" t="s">
        <v>348</v>
      </c>
      <c r="D10" s="14" t="s">
        <v>349</v>
      </c>
      <c r="E10" s="14" t="s">
        <v>350</v>
      </c>
      <c r="F10" s="14" t="s">
        <v>351</v>
      </c>
      <c r="G10" s="14"/>
      <c r="H10" s="14"/>
      <c r="I10" s="14" t="s">
        <v>315</v>
      </c>
      <c r="J10" s="14" t="s">
        <v>352</v>
      </c>
      <c r="K10" s="14"/>
      <c r="L10" s="14"/>
      <c r="M10" s="14"/>
      <c r="N10" s="14"/>
      <c r="O10" s="26"/>
    </row>
    <row r="11" customHeight="1" spans="1:15">
      <c r="A11" s="14" t="s">
        <v>250</v>
      </c>
      <c r="B11" s="14" t="s">
        <v>248</v>
      </c>
      <c r="C11" s="14" t="s">
        <v>317</v>
      </c>
      <c r="D11" s="14" t="s">
        <v>318</v>
      </c>
      <c r="E11" s="14" t="s">
        <v>319</v>
      </c>
      <c r="F11" s="14" t="s">
        <v>320</v>
      </c>
      <c r="G11" s="14"/>
      <c r="H11" s="14"/>
      <c r="I11" s="14" t="s">
        <v>315</v>
      </c>
      <c r="J11" s="14" t="s">
        <v>321</v>
      </c>
      <c r="K11" s="14"/>
      <c r="L11" s="14"/>
      <c r="M11" s="14"/>
      <c r="N11" s="14"/>
      <c r="O11" s="26"/>
    </row>
    <row r="12" customHeight="1" spans="1:15">
      <c r="A12" s="14" t="s">
        <v>353</v>
      </c>
      <c r="B12" s="14" t="s">
        <v>354</v>
      </c>
      <c r="C12" s="14" t="s">
        <v>355</v>
      </c>
      <c r="D12" s="14" t="s">
        <v>356</v>
      </c>
      <c r="E12" s="14" t="s">
        <v>350</v>
      </c>
      <c r="F12" s="14" t="s">
        <v>357</v>
      </c>
      <c r="G12" s="14"/>
      <c r="H12" s="14"/>
      <c r="I12" s="14" t="s">
        <v>315</v>
      </c>
      <c r="J12" s="14"/>
      <c r="K12" s="14"/>
      <c r="L12" s="14"/>
      <c r="M12" s="14"/>
      <c r="N12" s="14"/>
      <c r="O12" s="26"/>
    </row>
    <row r="13" customHeight="1" spans="1:15">
      <c r="A13" s="14" t="s">
        <v>246</v>
      </c>
      <c r="B13" s="14" t="s">
        <v>241</v>
      </c>
      <c r="C13" s="14"/>
      <c r="D13" s="14" t="s">
        <v>358</v>
      </c>
      <c r="E13" s="14" t="s">
        <v>350</v>
      </c>
      <c r="F13" s="14" t="s">
        <v>359</v>
      </c>
      <c r="G13" s="14"/>
      <c r="H13" s="14"/>
      <c r="I13" s="14" t="s">
        <v>315</v>
      </c>
      <c r="J13" s="14"/>
      <c r="K13" s="14"/>
      <c r="L13" s="14"/>
      <c r="M13" s="14"/>
      <c r="N13" s="14"/>
      <c r="O13" s="26" t="s">
        <v>360</v>
      </c>
    </row>
    <row r="14" customHeight="1" spans="1:15">
      <c r="A14" s="14" t="s">
        <v>361</v>
      </c>
      <c r="B14" s="14" t="s">
        <v>362</v>
      </c>
      <c r="C14" s="14" t="s">
        <v>363</v>
      </c>
      <c r="D14" s="14" t="s">
        <v>364</v>
      </c>
      <c r="E14" s="14" t="s">
        <v>365</v>
      </c>
      <c r="F14" s="14" t="s">
        <v>366</v>
      </c>
      <c r="G14" s="14"/>
      <c r="H14" s="14"/>
      <c r="I14" s="14" t="s">
        <v>315</v>
      </c>
      <c r="J14" s="14"/>
      <c r="K14" s="14"/>
      <c r="L14" s="14"/>
      <c r="M14" s="14"/>
      <c r="N14" s="14"/>
      <c r="O14" s="26"/>
    </row>
    <row r="15" customHeight="1" spans="1:15">
      <c r="A15" s="14" t="s">
        <v>220</v>
      </c>
      <c r="B15" s="14" t="s">
        <v>367</v>
      </c>
      <c r="C15" s="14" t="s">
        <v>368</v>
      </c>
      <c r="D15" s="14" t="s">
        <v>369</v>
      </c>
      <c r="E15" s="14" t="s">
        <v>306</v>
      </c>
      <c r="F15" s="14" t="s">
        <v>370</v>
      </c>
      <c r="G15" s="14"/>
      <c r="H15" s="14"/>
      <c r="I15" s="14" t="s">
        <v>315</v>
      </c>
      <c r="J15" s="14"/>
      <c r="K15" s="14"/>
      <c r="L15" s="14"/>
      <c r="M15" s="14"/>
      <c r="N15" s="14"/>
      <c r="O15" s="26"/>
    </row>
    <row r="16" customHeight="1" spans="1:15">
      <c r="A16" s="14" t="s">
        <v>371</v>
      </c>
      <c r="B16" s="14" t="s">
        <v>372</v>
      </c>
      <c r="C16" s="14" t="s">
        <v>373</v>
      </c>
      <c r="D16" s="14" t="s">
        <v>374</v>
      </c>
      <c r="E16" s="14" t="s">
        <v>319</v>
      </c>
      <c r="F16" s="14" t="s">
        <v>375</v>
      </c>
      <c r="G16" s="14"/>
      <c r="H16" s="14"/>
      <c r="I16" s="14" t="s">
        <v>315</v>
      </c>
      <c r="J16" s="14" t="s">
        <v>321</v>
      </c>
      <c r="K16" s="14"/>
      <c r="L16" s="14"/>
      <c r="M16" s="14"/>
      <c r="N16" s="14"/>
      <c r="O16" s="26"/>
    </row>
    <row r="17" customHeight="1" spans="1:15">
      <c r="A17" s="14" t="s">
        <v>376</v>
      </c>
      <c r="B17" s="14" t="s">
        <v>377</v>
      </c>
      <c r="C17" s="14" t="s">
        <v>378</v>
      </c>
      <c r="D17" s="14" t="s">
        <v>379</v>
      </c>
      <c r="E17" s="14" t="s">
        <v>380</v>
      </c>
      <c r="F17" s="14" t="s">
        <v>381</v>
      </c>
      <c r="G17" s="14"/>
      <c r="H17" s="14"/>
      <c r="I17" s="14" t="s">
        <v>315</v>
      </c>
      <c r="J17" s="14"/>
      <c r="K17" s="14"/>
      <c r="L17" s="14"/>
      <c r="M17" s="14"/>
      <c r="N17" s="14"/>
      <c r="O17" s="26"/>
    </row>
    <row r="18" customHeight="1" spans="1:15">
      <c r="A18" s="14" t="s">
        <v>382</v>
      </c>
      <c r="B18" s="14" t="s">
        <v>383</v>
      </c>
      <c r="C18" s="14" t="s">
        <v>384</v>
      </c>
      <c r="D18" s="14" t="s">
        <v>385</v>
      </c>
      <c r="E18" s="14" t="s">
        <v>386</v>
      </c>
      <c r="F18" s="14" t="s">
        <v>387</v>
      </c>
      <c r="G18" s="14"/>
      <c r="H18" s="14"/>
      <c r="I18" s="14" t="s">
        <v>315</v>
      </c>
      <c r="J18" s="14" t="s">
        <v>321</v>
      </c>
      <c r="K18" s="14"/>
      <c r="L18" s="14"/>
      <c r="M18" s="14"/>
      <c r="N18" s="14"/>
      <c r="O18" s="26"/>
    </row>
    <row r="19" customHeight="1" spans="1:15">
      <c r="A19" s="14" t="s">
        <v>388</v>
      </c>
      <c r="B19" s="14" t="s">
        <v>389</v>
      </c>
      <c r="C19" s="14" t="s">
        <v>390</v>
      </c>
      <c r="D19" s="14" t="s">
        <v>391</v>
      </c>
      <c r="E19" s="14" t="s">
        <v>392</v>
      </c>
      <c r="F19" s="14" t="s">
        <v>393</v>
      </c>
      <c r="G19" s="14"/>
      <c r="H19" s="14"/>
      <c r="I19" s="14" t="s">
        <v>315</v>
      </c>
      <c r="J19" s="14"/>
      <c r="K19" s="14"/>
      <c r="L19" s="14"/>
      <c r="M19" s="14"/>
      <c r="N19" s="14"/>
      <c r="O19" s="26"/>
    </row>
    <row r="20" customHeight="1" spans="1:15">
      <c r="A20" s="14" t="s">
        <v>394</v>
      </c>
      <c r="B20" s="14" t="s">
        <v>395</v>
      </c>
      <c r="C20" s="14" t="s">
        <v>396</v>
      </c>
      <c r="D20" s="14" t="s">
        <v>397</v>
      </c>
      <c r="E20" s="14" t="s">
        <v>306</v>
      </c>
      <c r="F20" s="14" t="s">
        <v>398</v>
      </c>
      <c r="G20" s="14"/>
      <c r="H20" s="14"/>
      <c r="I20" s="14" t="s">
        <v>315</v>
      </c>
      <c r="J20" s="14" t="s">
        <v>399</v>
      </c>
      <c r="K20" s="14"/>
      <c r="L20" s="14"/>
      <c r="M20" s="14"/>
      <c r="N20" s="14"/>
      <c r="O20" s="26"/>
    </row>
    <row r="21" customHeight="1" spans="1:15">
      <c r="A21" s="14" t="s">
        <v>400</v>
      </c>
      <c r="B21" s="14" t="s">
        <v>401</v>
      </c>
      <c r="C21" s="14" t="s">
        <v>402</v>
      </c>
      <c r="D21" s="14" t="s">
        <v>403</v>
      </c>
      <c r="E21" s="14" t="s">
        <v>319</v>
      </c>
      <c r="F21" s="14" t="s">
        <v>404</v>
      </c>
      <c r="G21" s="14"/>
      <c r="H21" s="14"/>
      <c r="I21" s="14" t="s">
        <v>315</v>
      </c>
      <c r="J21" s="14"/>
      <c r="K21" s="14"/>
      <c r="L21" s="14"/>
      <c r="M21" s="14"/>
      <c r="N21" s="14"/>
      <c r="O21" s="26"/>
    </row>
    <row r="22" customHeight="1" spans="1:15">
      <c r="A22" s="14" t="s">
        <v>405</v>
      </c>
      <c r="B22" s="14" t="s">
        <v>406</v>
      </c>
      <c r="C22" s="14" t="s">
        <v>407</v>
      </c>
      <c r="D22" s="14" t="s">
        <v>408</v>
      </c>
      <c r="E22" s="14" t="s">
        <v>350</v>
      </c>
      <c r="F22" s="14" t="s">
        <v>409</v>
      </c>
      <c r="G22" s="14"/>
      <c r="H22" s="14"/>
      <c r="I22" s="14" t="s">
        <v>315</v>
      </c>
      <c r="J22" s="14" t="s">
        <v>410</v>
      </c>
      <c r="K22" s="14"/>
      <c r="L22" s="14"/>
      <c r="M22" s="14"/>
      <c r="N22" s="14"/>
      <c r="O22" s="26"/>
    </row>
    <row r="23" customHeight="1" spans="1:15">
      <c r="A23" s="14" t="s">
        <v>411</v>
      </c>
      <c r="B23" s="14" t="s">
        <v>412</v>
      </c>
      <c r="C23" s="14" t="s">
        <v>412</v>
      </c>
      <c r="D23" s="14" t="s">
        <v>413</v>
      </c>
      <c r="E23" s="14" t="s">
        <v>350</v>
      </c>
      <c r="F23" s="14" t="s">
        <v>414</v>
      </c>
      <c r="G23" s="14"/>
      <c r="H23" s="14"/>
      <c r="I23" s="14" t="s">
        <v>315</v>
      </c>
      <c r="J23" s="14"/>
      <c r="K23" s="14"/>
      <c r="L23" s="14"/>
      <c r="M23" s="14"/>
      <c r="N23" s="14"/>
      <c r="O23" s="26"/>
    </row>
    <row r="24" customHeight="1" spans="1:15">
      <c r="A24" s="14" t="s">
        <v>415</v>
      </c>
      <c r="B24" s="14" t="s">
        <v>416</v>
      </c>
      <c r="C24" s="14" t="s">
        <v>417</v>
      </c>
      <c r="D24" s="14" t="s">
        <v>418</v>
      </c>
      <c r="E24" s="14" t="s">
        <v>419</v>
      </c>
      <c r="F24" s="14" t="s">
        <v>420</v>
      </c>
      <c r="G24" s="14"/>
      <c r="H24" s="14"/>
      <c r="I24" s="14" t="s">
        <v>315</v>
      </c>
      <c r="J24" s="14"/>
      <c r="K24" s="14"/>
      <c r="L24" s="14"/>
      <c r="M24" s="14"/>
      <c r="N24" s="14"/>
      <c r="O24" s="26"/>
    </row>
    <row r="25" customHeight="1" spans="1:15">
      <c r="A25" s="14" t="s">
        <v>421</v>
      </c>
      <c r="B25" s="14" t="s">
        <v>422</v>
      </c>
      <c r="C25" s="14" t="s">
        <v>423</v>
      </c>
      <c r="D25" s="14" t="s">
        <v>424</v>
      </c>
      <c r="E25" s="14" t="s">
        <v>419</v>
      </c>
      <c r="F25" s="14" t="s">
        <v>425</v>
      </c>
      <c r="G25" s="14"/>
      <c r="H25" s="14"/>
      <c r="I25" s="14" t="s">
        <v>315</v>
      </c>
      <c r="J25" s="14"/>
      <c r="K25" s="14"/>
      <c r="L25" s="14"/>
      <c r="M25" s="14"/>
      <c r="N25" s="14"/>
      <c r="O25" s="26"/>
    </row>
    <row r="26" customHeight="1" spans="1:15">
      <c r="A26" s="14" t="s">
        <v>426</v>
      </c>
      <c r="B26" s="14" t="s">
        <v>427</v>
      </c>
      <c r="C26" s="14" t="s">
        <v>428</v>
      </c>
      <c r="D26" s="14" t="s">
        <v>429</v>
      </c>
      <c r="E26" s="14" t="s">
        <v>350</v>
      </c>
      <c r="F26" s="14" t="s">
        <v>430</v>
      </c>
      <c r="G26" s="14"/>
      <c r="H26" s="14"/>
      <c r="I26" s="14" t="s">
        <v>315</v>
      </c>
      <c r="J26" s="14" t="s">
        <v>431</v>
      </c>
      <c r="K26" s="14"/>
      <c r="L26" s="14"/>
      <c r="M26" s="14"/>
      <c r="N26" s="14"/>
      <c r="O26" s="26"/>
    </row>
    <row r="27" customHeight="1" spans="1:15">
      <c r="A27" s="14" t="s">
        <v>432</v>
      </c>
      <c r="B27" s="14" t="s">
        <v>433</v>
      </c>
      <c r="C27" s="14" t="s">
        <v>434</v>
      </c>
      <c r="D27" s="14" t="s">
        <v>435</v>
      </c>
      <c r="E27" s="14" t="s">
        <v>350</v>
      </c>
      <c r="F27" s="14" t="s">
        <v>436</v>
      </c>
      <c r="G27" s="14"/>
      <c r="H27" s="14"/>
      <c r="I27" s="14" t="s">
        <v>315</v>
      </c>
      <c r="J27" s="14"/>
      <c r="K27" s="14"/>
      <c r="L27" s="14"/>
      <c r="M27" s="14"/>
      <c r="N27" s="14"/>
      <c r="O27" s="26"/>
    </row>
    <row r="28" customHeight="1" spans="1:15">
      <c r="A28" s="14" t="s">
        <v>437</v>
      </c>
      <c r="B28" s="14" t="s">
        <v>438</v>
      </c>
      <c r="C28" s="14" t="s">
        <v>439</v>
      </c>
      <c r="D28" s="14" t="s">
        <v>440</v>
      </c>
      <c r="E28" s="14" t="s">
        <v>350</v>
      </c>
      <c r="F28" s="14" t="s">
        <v>441</v>
      </c>
      <c r="G28" s="14"/>
      <c r="H28" s="14"/>
      <c r="I28" s="14" t="s">
        <v>315</v>
      </c>
      <c r="J28" s="14" t="s">
        <v>442</v>
      </c>
      <c r="K28" s="14"/>
      <c r="L28" s="14"/>
      <c r="M28" s="14"/>
      <c r="N28" s="14"/>
      <c r="O28" s="26"/>
    </row>
    <row r="29" customHeight="1" spans="1:15">
      <c r="A29" s="14" t="s">
        <v>443</v>
      </c>
      <c r="B29" s="14" t="s">
        <v>444</v>
      </c>
      <c r="C29" s="14" t="s">
        <v>445</v>
      </c>
      <c r="D29" s="14" t="s">
        <v>446</v>
      </c>
      <c r="E29" s="14" t="s">
        <v>447</v>
      </c>
      <c r="F29" s="14" t="s">
        <v>448</v>
      </c>
      <c r="G29" s="14"/>
      <c r="H29" s="14"/>
      <c r="I29" s="14" t="s">
        <v>315</v>
      </c>
      <c r="J29" s="14" t="s">
        <v>449</v>
      </c>
      <c r="K29" s="14"/>
      <c r="L29" s="14"/>
      <c r="M29" s="14"/>
      <c r="N29" s="14"/>
      <c r="O29" s="26"/>
    </row>
    <row r="30" customHeight="1" spans="1:15">
      <c r="A30" s="14" t="s">
        <v>450</v>
      </c>
      <c r="B30" s="14" t="s">
        <v>451</v>
      </c>
      <c r="C30" s="14" t="s">
        <v>452</v>
      </c>
      <c r="D30" s="14" t="s">
        <v>453</v>
      </c>
      <c r="E30" s="14" t="s">
        <v>343</v>
      </c>
      <c r="F30" s="14" t="s">
        <v>454</v>
      </c>
      <c r="G30" s="14"/>
      <c r="H30" s="14"/>
      <c r="I30" s="14" t="s">
        <v>315</v>
      </c>
      <c r="J30" s="14"/>
      <c r="K30" s="14"/>
      <c r="L30" s="14"/>
      <c r="M30" s="14"/>
      <c r="N30" s="14"/>
      <c r="O30" s="26"/>
    </row>
    <row r="31" customHeight="1" spans="1:15">
      <c r="A31" s="14" t="s">
        <v>455</v>
      </c>
      <c r="B31" s="14" t="s">
        <v>456</v>
      </c>
      <c r="C31" s="14" t="s">
        <v>457</v>
      </c>
      <c r="D31" s="14" t="s">
        <v>458</v>
      </c>
      <c r="E31" s="14" t="s">
        <v>419</v>
      </c>
      <c r="F31" s="14" t="s">
        <v>459</v>
      </c>
      <c r="G31" s="14" t="s">
        <v>460</v>
      </c>
      <c r="H31" s="14" t="s">
        <v>461</v>
      </c>
      <c r="I31" s="14" t="s">
        <v>315</v>
      </c>
      <c r="J31" s="14" t="s">
        <v>462</v>
      </c>
      <c r="K31" s="14"/>
      <c r="L31" s="14"/>
      <c r="M31" s="14"/>
      <c r="N31" s="14"/>
      <c r="O31" s="26"/>
    </row>
    <row r="32" customHeight="1" spans="1:15">
      <c r="A32" s="14" t="s">
        <v>463</v>
      </c>
      <c r="B32" s="14" t="s">
        <v>464</v>
      </c>
      <c r="C32" s="14" t="s">
        <v>465</v>
      </c>
      <c r="D32" s="14" t="s">
        <v>466</v>
      </c>
      <c r="E32" s="14" t="s">
        <v>467</v>
      </c>
      <c r="F32" s="14" t="s">
        <v>468</v>
      </c>
      <c r="G32" s="14"/>
      <c r="H32" s="14"/>
      <c r="I32" s="14" t="s">
        <v>315</v>
      </c>
      <c r="J32" s="14" t="s">
        <v>469</v>
      </c>
      <c r="K32" s="14"/>
      <c r="L32" s="14"/>
      <c r="M32" s="14"/>
      <c r="N32" s="14"/>
      <c r="O32" s="26"/>
    </row>
    <row r="33" customHeight="1" spans="1:15">
      <c r="A33" s="14" t="s">
        <v>470</v>
      </c>
      <c r="B33" s="14" t="s">
        <v>471</v>
      </c>
      <c r="C33" s="14" t="s">
        <v>472</v>
      </c>
      <c r="D33" s="14" t="s">
        <v>473</v>
      </c>
      <c r="E33" s="14" t="s">
        <v>447</v>
      </c>
      <c r="F33" s="14" t="s">
        <v>474</v>
      </c>
      <c r="G33" s="14"/>
      <c r="H33" s="14"/>
      <c r="I33" s="14" t="s">
        <v>315</v>
      </c>
      <c r="J33" s="14" t="s">
        <v>308</v>
      </c>
      <c r="K33" s="14"/>
      <c r="L33" s="14"/>
      <c r="M33" s="14"/>
      <c r="N33" s="14"/>
      <c r="O33" s="26"/>
    </row>
    <row r="34" customHeight="1" spans="1:15">
      <c r="A34" s="14" t="s">
        <v>475</v>
      </c>
      <c r="B34" s="14" t="s">
        <v>476</v>
      </c>
      <c r="C34" s="14" t="s">
        <v>477</v>
      </c>
      <c r="D34" s="14" t="s">
        <v>478</v>
      </c>
      <c r="E34" s="14" t="s">
        <v>479</v>
      </c>
      <c r="F34" s="14" t="s">
        <v>480</v>
      </c>
      <c r="G34" s="14"/>
      <c r="H34" s="14"/>
      <c r="I34" s="14" t="s">
        <v>315</v>
      </c>
      <c r="J34" s="14" t="s">
        <v>308</v>
      </c>
      <c r="K34" s="14"/>
      <c r="L34" s="14"/>
      <c r="M34" s="14"/>
      <c r="N34" s="14"/>
      <c r="O34" s="26"/>
    </row>
    <row r="35" customHeight="1" spans="1:15">
      <c r="A35" s="14" t="s">
        <v>481</v>
      </c>
      <c r="B35" s="14" t="s">
        <v>482</v>
      </c>
      <c r="C35" s="14" t="s">
        <v>483</v>
      </c>
      <c r="D35" s="14" t="s">
        <v>484</v>
      </c>
      <c r="E35" s="14" t="s">
        <v>365</v>
      </c>
      <c r="F35" s="14" t="s">
        <v>485</v>
      </c>
      <c r="G35" s="14"/>
      <c r="H35" s="14"/>
      <c r="I35" s="14" t="s">
        <v>315</v>
      </c>
      <c r="J35" s="14" t="s">
        <v>486</v>
      </c>
      <c r="K35" s="14" t="s">
        <v>487</v>
      </c>
      <c r="L35" s="14"/>
      <c r="M35" s="14"/>
      <c r="N35" s="14"/>
      <c r="O35" s="26"/>
    </row>
    <row r="36" customHeight="1" spans="1:15">
      <c r="A36" s="14" t="s">
        <v>488</v>
      </c>
      <c r="B36" s="14" t="s">
        <v>489</v>
      </c>
      <c r="C36" s="14" t="s">
        <v>490</v>
      </c>
      <c r="D36" s="14" t="s">
        <v>491</v>
      </c>
      <c r="E36" s="14" t="s">
        <v>319</v>
      </c>
      <c r="F36" s="14" t="s">
        <v>492</v>
      </c>
      <c r="G36" s="14"/>
      <c r="H36" s="14"/>
      <c r="I36" s="14" t="s">
        <v>315</v>
      </c>
      <c r="J36" s="14" t="s">
        <v>321</v>
      </c>
      <c r="K36" s="14"/>
      <c r="L36" s="14"/>
      <c r="M36" s="14"/>
      <c r="N36" s="14"/>
      <c r="O36" s="26"/>
    </row>
    <row r="37" customHeight="1" spans="1:15">
      <c r="A37" s="14" t="s">
        <v>493</v>
      </c>
      <c r="B37" s="14" t="s">
        <v>494</v>
      </c>
      <c r="C37" s="14" t="s">
        <v>495</v>
      </c>
      <c r="D37" s="14" t="s">
        <v>496</v>
      </c>
      <c r="E37" s="14" t="s">
        <v>319</v>
      </c>
      <c r="F37" s="14" t="s">
        <v>497</v>
      </c>
      <c r="G37" s="14"/>
      <c r="H37" s="14"/>
      <c r="I37" s="14" t="s">
        <v>315</v>
      </c>
      <c r="J37" s="14" t="s">
        <v>321</v>
      </c>
      <c r="K37" s="14"/>
      <c r="L37" s="14"/>
      <c r="M37" s="14"/>
      <c r="N37" s="14"/>
      <c r="O37" s="26"/>
    </row>
    <row r="38" customHeight="1" spans="1:15">
      <c r="A38" s="14" t="s">
        <v>498</v>
      </c>
      <c r="B38" s="14" t="s">
        <v>499</v>
      </c>
      <c r="C38" s="14" t="s">
        <v>500</v>
      </c>
      <c r="D38" s="14" t="s">
        <v>501</v>
      </c>
      <c r="E38" s="14" t="s">
        <v>365</v>
      </c>
      <c r="F38" s="14" t="s">
        <v>502</v>
      </c>
      <c r="G38" s="14"/>
      <c r="H38" s="14"/>
      <c r="I38" s="14" t="s">
        <v>315</v>
      </c>
      <c r="J38" s="14"/>
      <c r="K38" s="14"/>
      <c r="L38" s="14"/>
      <c r="M38" s="14"/>
      <c r="N38" s="14"/>
      <c r="O38" s="26"/>
    </row>
    <row r="39" customHeight="1" spans="1:15">
      <c r="A39" s="14" t="s">
        <v>503</v>
      </c>
      <c r="B39" s="14" t="s">
        <v>504</v>
      </c>
      <c r="C39" s="14" t="s">
        <v>505</v>
      </c>
      <c r="D39" s="14" t="s">
        <v>506</v>
      </c>
      <c r="E39" s="14" t="s">
        <v>447</v>
      </c>
      <c r="F39" s="14" t="s">
        <v>507</v>
      </c>
      <c r="G39" s="14"/>
      <c r="H39" s="14"/>
      <c r="I39" s="14" t="s">
        <v>315</v>
      </c>
      <c r="J39" s="14"/>
      <c r="K39" s="14"/>
      <c r="L39" s="14"/>
      <c r="M39" s="14"/>
      <c r="N39" s="14"/>
      <c r="O39" s="26"/>
    </row>
    <row r="40" customHeight="1" spans="1:15">
      <c r="A40" s="14" t="s">
        <v>508</v>
      </c>
      <c r="B40" s="14" t="s">
        <v>509</v>
      </c>
      <c r="C40" s="14" t="s">
        <v>510</v>
      </c>
      <c r="D40" s="14" t="s">
        <v>511</v>
      </c>
      <c r="E40" s="14" t="s">
        <v>512</v>
      </c>
      <c r="F40" s="14" t="s">
        <v>513</v>
      </c>
      <c r="G40" s="14"/>
      <c r="H40" s="14"/>
      <c r="I40" s="14" t="s">
        <v>315</v>
      </c>
      <c r="J40" s="14"/>
      <c r="K40" s="14"/>
      <c r="L40" s="14"/>
      <c r="M40" s="14"/>
      <c r="N40" s="14"/>
      <c r="O40" s="26"/>
    </row>
    <row r="41" customHeight="1" spans="1:15">
      <c r="A41" s="14" t="s">
        <v>514</v>
      </c>
      <c r="B41" s="14" t="s">
        <v>515</v>
      </c>
      <c r="C41" s="14" t="s">
        <v>516</v>
      </c>
      <c r="D41" s="14" t="s">
        <v>517</v>
      </c>
      <c r="E41" s="14" t="s">
        <v>319</v>
      </c>
      <c r="F41" s="14" t="s">
        <v>518</v>
      </c>
      <c r="G41" s="14" t="s">
        <v>519</v>
      </c>
      <c r="H41" s="14" t="s">
        <v>520</v>
      </c>
      <c r="I41" s="14" t="s">
        <v>315</v>
      </c>
      <c r="J41" s="14" t="s">
        <v>321</v>
      </c>
      <c r="K41" s="14"/>
      <c r="L41" s="14"/>
      <c r="M41" s="14"/>
      <c r="N41" s="14"/>
      <c r="O41" s="26"/>
    </row>
    <row r="42" customHeight="1" spans="1:15">
      <c r="A42" s="14" t="s">
        <v>521</v>
      </c>
      <c r="B42" s="14" t="s">
        <v>522</v>
      </c>
      <c r="C42" s="14" t="s">
        <v>523</v>
      </c>
      <c r="D42" s="14" t="s">
        <v>524</v>
      </c>
      <c r="E42" s="14" t="s">
        <v>306</v>
      </c>
      <c r="F42" s="14" t="s">
        <v>525</v>
      </c>
      <c r="G42" s="14"/>
      <c r="H42" s="14"/>
      <c r="I42" s="14" t="s">
        <v>315</v>
      </c>
      <c r="J42" s="14"/>
      <c r="K42" s="14"/>
      <c r="L42" s="14"/>
      <c r="M42" s="14"/>
      <c r="N42" s="14"/>
      <c r="O42" s="26"/>
    </row>
    <row r="43" customHeight="1" spans="1:15">
      <c r="A43" s="14" t="s">
        <v>526</v>
      </c>
      <c r="B43" s="14" t="s">
        <v>527</v>
      </c>
      <c r="C43" s="14" t="s">
        <v>528</v>
      </c>
      <c r="D43" s="14" t="s">
        <v>529</v>
      </c>
      <c r="E43" s="14" t="s">
        <v>512</v>
      </c>
      <c r="F43" s="14" t="s">
        <v>530</v>
      </c>
      <c r="G43" s="14"/>
      <c r="H43" s="14"/>
      <c r="I43" s="14" t="s">
        <v>315</v>
      </c>
      <c r="J43" s="14"/>
      <c r="K43" s="14"/>
      <c r="L43" s="14"/>
      <c r="M43" s="14"/>
      <c r="N43" s="14"/>
      <c r="O43" s="26"/>
    </row>
    <row r="44" customHeight="1" spans="1:15">
      <c r="A44" s="14" t="s">
        <v>531</v>
      </c>
      <c r="B44" s="14" t="s">
        <v>532</v>
      </c>
      <c r="C44" s="14" t="s">
        <v>532</v>
      </c>
      <c r="D44" s="14" t="s">
        <v>533</v>
      </c>
      <c r="E44" s="14" t="s">
        <v>319</v>
      </c>
      <c r="F44" s="14" t="s">
        <v>534</v>
      </c>
      <c r="G44" s="14"/>
      <c r="H44" s="14"/>
      <c r="I44" s="14" t="s">
        <v>315</v>
      </c>
      <c r="J44" s="14" t="s">
        <v>321</v>
      </c>
      <c r="K44" s="14"/>
      <c r="L44" s="14"/>
      <c r="M44" s="14"/>
      <c r="N44" s="14"/>
      <c r="O44" s="26"/>
    </row>
    <row r="45" customHeight="1" spans="1:15">
      <c r="A45" s="14" t="s">
        <v>535</v>
      </c>
      <c r="B45" s="14" t="s">
        <v>536</v>
      </c>
      <c r="C45" s="14" t="s">
        <v>537</v>
      </c>
      <c r="D45" s="14" t="s">
        <v>538</v>
      </c>
      <c r="E45" s="14" t="s">
        <v>343</v>
      </c>
      <c r="F45" s="14" t="s">
        <v>539</v>
      </c>
      <c r="G45" s="14"/>
      <c r="H45" s="14"/>
      <c r="I45" s="14" t="s">
        <v>315</v>
      </c>
      <c r="J45" s="14" t="s">
        <v>540</v>
      </c>
      <c r="K45" s="14"/>
      <c r="L45" s="14"/>
      <c r="M45" s="14"/>
      <c r="N45" s="14"/>
      <c r="O45" s="26"/>
    </row>
    <row r="46" customHeight="1" spans="1:15">
      <c r="A46" s="14" t="s">
        <v>541</v>
      </c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"/>
      <c r="M46" s="14"/>
      <c r="N46" s="14"/>
      <c r="O46" s="26"/>
    </row>
    <row r="47" customHeight="1" spans="1:15">
      <c r="A47" s="14" t="s">
        <v>542</v>
      </c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"/>
      <c r="M47" s="14"/>
      <c r="N47" s="14"/>
      <c r="O47" s="26"/>
    </row>
    <row r="48" customHeight="1" spans="1:15">
      <c r="A48" s="14" t="s">
        <v>543</v>
      </c>
      <c r="B48" s="14"/>
      <c r="C48" s="14"/>
      <c r="D48" s="14"/>
      <c r="E48" s="14"/>
      <c r="F48" s="14"/>
      <c r="G48" s="14"/>
      <c r="H48" s="14"/>
      <c r="I48" s="14"/>
      <c r="J48" s="14"/>
      <c r="K48" s="14"/>
      <c r="L48" s="14"/>
      <c r="M48" s="14"/>
      <c r="N48" s="14"/>
      <c r="O48" s="26"/>
    </row>
    <row r="49" customHeight="1" spans="1:15">
      <c r="A49" s="14" t="s">
        <v>544</v>
      </c>
      <c r="B49" s="14"/>
      <c r="C49" s="14"/>
      <c r="D49" s="14"/>
      <c r="E49" s="14"/>
      <c r="F49" s="14"/>
      <c r="G49" s="14"/>
      <c r="H49" s="14"/>
      <c r="I49" s="14"/>
      <c r="J49" s="14"/>
      <c r="K49" s="14"/>
      <c r="L49" s="14"/>
      <c r="M49" s="14"/>
      <c r="N49" s="14"/>
      <c r="O49" s="26"/>
    </row>
    <row r="50" customHeight="1" spans="1:15">
      <c r="A50" s="14" t="s">
        <v>545</v>
      </c>
      <c r="B50" s="14"/>
      <c r="C50" s="14"/>
      <c r="D50" s="14"/>
      <c r="E50" s="14"/>
      <c r="F50" s="14"/>
      <c r="G50" s="14"/>
      <c r="H50" s="14"/>
      <c r="I50" s="14"/>
      <c r="J50" s="14"/>
      <c r="K50" s="14"/>
      <c r="L50" s="14"/>
      <c r="M50" s="14"/>
      <c r="N50" s="14"/>
      <c r="O50" s="26"/>
    </row>
    <row r="51" customHeight="1" spans="1:15">
      <c r="A51" s="14" t="s">
        <v>546</v>
      </c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4"/>
      <c r="O51" s="26"/>
    </row>
    <row r="52" customHeight="1" spans="1:15">
      <c r="A52" s="14" t="s">
        <v>547</v>
      </c>
      <c r="B52" s="14"/>
      <c r="C52" s="14"/>
      <c r="D52" s="14"/>
      <c r="E52" s="14"/>
      <c r="F52" s="14"/>
      <c r="G52" s="14"/>
      <c r="H52" s="14"/>
      <c r="I52" s="14"/>
      <c r="J52" s="14"/>
      <c r="K52" s="14"/>
      <c r="L52" s="14"/>
      <c r="M52" s="14"/>
      <c r="N52" s="14"/>
      <c r="O52" s="26"/>
    </row>
    <row r="53" customHeight="1" spans="1:15">
      <c r="A53" s="14" t="s">
        <v>548</v>
      </c>
      <c r="B53" s="14"/>
      <c r="C53" s="14"/>
      <c r="D53" s="14"/>
      <c r="E53" s="14"/>
      <c r="F53" s="14"/>
      <c r="G53" s="14"/>
      <c r="H53" s="14"/>
      <c r="I53" s="14"/>
      <c r="J53" s="14"/>
      <c r="K53" s="14"/>
      <c r="L53" s="14"/>
      <c r="M53" s="14"/>
      <c r="N53" s="14"/>
      <c r="O53" s="26"/>
    </row>
  </sheetData>
  <sheetProtection formatCells="0" insertHyperlinks="0" autoFilter="0"/>
  <pageMargins left="0.75" right="0.75" top="1" bottom="1" header="0.5" footer="0.5"/>
  <headerFooter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7"/>
  <sheetViews>
    <sheetView workbookViewId="0">
      <selection activeCell="A2" sqref="A2"/>
    </sheetView>
  </sheetViews>
  <sheetFormatPr defaultColWidth="11" defaultRowHeight="24" customHeight="1" outlineLevelRow="6" outlineLevelCol="6"/>
  <cols>
    <col min="1" max="1" width="14.4444444444444" style="21"/>
    <col min="2" max="7" width="11" style="2"/>
    <col min="8" max="16383" width="11" style="6"/>
    <col min="16384" max="16384" width="11" style="7"/>
  </cols>
  <sheetData>
    <row r="1" customHeight="1" spans="1:7">
      <c r="A1" s="22" t="s">
        <v>549</v>
      </c>
      <c r="B1" s="9" t="s">
        <v>550</v>
      </c>
      <c r="C1" s="9" t="s">
        <v>551</v>
      </c>
      <c r="D1" s="9" t="s">
        <v>552</v>
      </c>
      <c r="E1" s="9" t="s">
        <v>553</v>
      </c>
      <c r="F1" s="9" t="s">
        <v>554</v>
      </c>
      <c r="G1" s="9" t="s">
        <v>555</v>
      </c>
    </row>
    <row r="2" customHeight="1" spans="1:7">
      <c r="A2" s="23">
        <v>45056.7118055556</v>
      </c>
      <c r="B2" s="14" t="s">
        <v>556</v>
      </c>
      <c r="C2" s="14" t="s">
        <v>557</v>
      </c>
      <c r="D2" s="14" t="s">
        <v>558</v>
      </c>
      <c r="E2" s="14" t="s">
        <v>559</v>
      </c>
      <c r="F2" s="14" t="s">
        <v>560</v>
      </c>
      <c r="G2" s="14" t="s">
        <v>561</v>
      </c>
    </row>
    <row r="3" customHeight="1" spans="1:7">
      <c r="A3" s="23">
        <v>45057.7118055556</v>
      </c>
      <c r="B3" s="14" t="s">
        <v>562</v>
      </c>
      <c r="C3" s="14" t="s">
        <v>563</v>
      </c>
      <c r="D3" s="14" t="s">
        <v>564</v>
      </c>
      <c r="E3" s="14" t="s">
        <v>559</v>
      </c>
      <c r="F3" s="14" t="s">
        <v>560</v>
      </c>
      <c r="G3" s="14"/>
    </row>
    <row r="4" customHeight="1" spans="1:7">
      <c r="A4" s="23">
        <v>45058.7118055556</v>
      </c>
      <c r="B4" s="14" t="s">
        <v>562</v>
      </c>
      <c r="C4" s="14" t="s">
        <v>557</v>
      </c>
      <c r="D4" s="14" t="s">
        <v>558</v>
      </c>
      <c r="E4" s="14" t="s">
        <v>559</v>
      </c>
      <c r="F4" s="14" t="s">
        <v>560</v>
      </c>
      <c r="G4" s="14" t="s">
        <v>561</v>
      </c>
    </row>
    <row r="5" customHeight="1" spans="1:7">
      <c r="A5" s="23">
        <v>45056.5875</v>
      </c>
      <c r="B5" s="14" t="s">
        <v>565</v>
      </c>
      <c r="C5" s="14" t="s">
        <v>563</v>
      </c>
      <c r="D5" s="14" t="s">
        <v>564</v>
      </c>
      <c r="E5" s="14" t="s">
        <v>559</v>
      </c>
      <c r="F5" s="14" t="s">
        <v>560</v>
      </c>
      <c r="G5" s="14"/>
    </row>
    <row r="6" customHeight="1" spans="1:7">
      <c r="A6" s="23">
        <v>45057.7125</v>
      </c>
      <c r="B6" s="14" t="s">
        <v>556</v>
      </c>
      <c r="C6" s="14" t="s">
        <v>563</v>
      </c>
      <c r="D6" s="14" t="s">
        <v>564</v>
      </c>
      <c r="E6" s="14" t="s">
        <v>559</v>
      </c>
      <c r="F6" s="14" t="s">
        <v>560</v>
      </c>
      <c r="G6" s="14"/>
    </row>
    <row r="7" customHeight="1" spans="1:7">
      <c r="A7" s="23">
        <v>45057.7104166667</v>
      </c>
      <c r="B7" s="14" t="s">
        <v>565</v>
      </c>
      <c r="C7" s="14" t="s">
        <v>557</v>
      </c>
      <c r="D7" s="14" t="s">
        <v>558</v>
      </c>
      <c r="E7" s="14" t="s">
        <v>559</v>
      </c>
      <c r="F7" s="14" t="s">
        <v>560</v>
      </c>
      <c r="G7" s="14"/>
    </row>
  </sheetData>
  <sheetProtection formatCells="0" insertHyperlinks="0" autoFilter="0"/>
  <pageMargins left="0.75" right="0.75" top="1" bottom="1" header="0.5" footer="0.5"/>
  <headerFooter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B50"/>
  <sheetViews>
    <sheetView topLeftCell="A28" workbookViewId="0">
      <selection activeCell="A1" sqref="A1:B49"/>
    </sheetView>
  </sheetViews>
  <sheetFormatPr defaultColWidth="8.57037037037037" defaultRowHeight="13.5" outlineLevelCol="1"/>
  <cols>
    <col min="1" max="2" width="21.8888888888889" style="18" customWidth="1"/>
    <col min="3" max="16384" width="8.57037037037037" style="19"/>
  </cols>
  <sheetData>
    <row r="1" spans="1:2">
      <c r="A1" s="20" t="s">
        <v>566</v>
      </c>
      <c r="B1" s="20" t="s">
        <v>567</v>
      </c>
    </row>
    <row r="2" spans="1:2">
      <c r="A2" s="20"/>
      <c r="B2" s="20" t="s">
        <v>568</v>
      </c>
    </row>
    <row r="3" spans="1:2">
      <c r="A3" s="20"/>
      <c r="B3" s="20" t="s">
        <v>569</v>
      </c>
    </row>
    <row r="4" spans="1:2">
      <c r="A4" s="20"/>
      <c r="B4" s="20" t="s">
        <v>570</v>
      </c>
    </row>
    <row r="5" spans="1:2">
      <c r="A5" s="20" t="s">
        <v>571</v>
      </c>
      <c r="B5" s="20" t="s">
        <v>572</v>
      </c>
    </row>
    <row r="6" spans="1:2">
      <c r="A6" s="20" t="s">
        <v>573</v>
      </c>
      <c r="B6" s="20" t="s">
        <v>574</v>
      </c>
    </row>
    <row r="7" spans="1:2">
      <c r="A7" s="20" t="s">
        <v>575</v>
      </c>
      <c r="B7" s="20" t="s">
        <v>576</v>
      </c>
    </row>
    <row r="8" spans="1:2">
      <c r="A8" s="20" t="s">
        <v>577</v>
      </c>
      <c r="B8" s="20" t="s">
        <v>578</v>
      </c>
    </row>
    <row r="9" spans="1:2">
      <c r="A9" s="20" t="s">
        <v>579</v>
      </c>
      <c r="B9" s="20" t="s">
        <v>580</v>
      </c>
    </row>
    <row r="10" spans="1:2">
      <c r="A10" s="20" t="s">
        <v>581</v>
      </c>
      <c r="B10" s="20" t="s">
        <v>582</v>
      </c>
    </row>
    <row r="11" spans="1:2">
      <c r="A11" s="20" t="s">
        <v>583</v>
      </c>
      <c r="B11" s="20" t="s">
        <v>584</v>
      </c>
    </row>
    <row r="12" spans="1:2">
      <c r="A12" s="20" t="s">
        <v>585</v>
      </c>
      <c r="B12" s="20" t="s">
        <v>586</v>
      </c>
    </row>
    <row r="13" spans="1:2">
      <c r="A13" s="20" t="s">
        <v>587</v>
      </c>
      <c r="B13" s="20" t="s">
        <v>588</v>
      </c>
    </row>
    <row r="14" spans="1:2">
      <c r="A14" s="20" t="s">
        <v>589</v>
      </c>
      <c r="B14" s="20" t="s">
        <v>590</v>
      </c>
    </row>
    <row r="15" spans="1:2">
      <c r="A15" s="20"/>
      <c r="B15" s="20" t="s">
        <v>591</v>
      </c>
    </row>
    <row r="16" spans="1:2">
      <c r="A16" s="20"/>
      <c r="B16" s="20" t="s">
        <v>592</v>
      </c>
    </row>
    <row r="17" spans="1:2">
      <c r="A17" s="20" t="s">
        <v>301</v>
      </c>
      <c r="B17" s="20" t="s">
        <v>593</v>
      </c>
    </row>
    <row r="18" spans="1:2">
      <c r="A18" s="20"/>
      <c r="B18" s="20" t="s">
        <v>594</v>
      </c>
    </row>
    <row r="19" spans="1:2">
      <c r="A19" s="20" t="s">
        <v>595</v>
      </c>
      <c r="B19" s="20" t="s">
        <v>596</v>
      </c>
    </row>
    <row r="20" spans="1:2">
      <c r="A20" s="20" t="s">
        <v>597</v>
      </c>
      <c r="B20" s="20" t="s">
        <v>598</v>
      </c>
    </row>
    <row r="21" spans="1:2">
      <c r="A21" s="20" t="s">
        <v>599</v>
      </c>
      <c r="B21" s="20" t="s">
        <v>600</v>
      </c>
    </row>
    <row r="22" ht="15" customHeight="1" spans="1:2">
      <c r="A22" s="20" t="s">
        <v>601</v>
      </c>
      <c r="B22" s="20" t="s">
        <v>602</v>
      </c>
    </row>
    <row r="23" spans="1:2">
      <c r="A23" s="20" t="s">
        <v>449</v>
      </c>
      <c r="B23" s="20" t="s">
        <v>603</v>
      </c>
    </row>
    <row r="24" spans="1:2">
      <c r="A24" s="20"/>
      <c r="B24" s="20" t="s">
        <v>604</v>
      </c>
    </row>
    <row r="25" spans="1:2">
      <c r="A25" s="20" t="s">
        <v>605</v>
      </c>
      <c r="B25" s="20" t="s">
        <v>606</v>
      </c>
    </row>
    <row r="26" spans="1:2">
      <c r="A26" s="20"/>
      <c r="B26" s="20" t="s">
        <v>607</v>
      </c>
    </row>
    <row r="27" spans="1:2">
      <c r="A27" s="20"/>
      <c r="B27" s="20" t="s">
        <v>608</v>
      </c>
    </row>
    <row r="28" spans="1:2">
      <c r="A28" s="20"/>
      <c r="B28" s="20" t="s">
        <v>609</v>
      </c>
    </row>
    <row r="29" spans="1:2">
      <c r="A29" s="20"/>
      <c r="B29" s="20" t="s">
        <v>610</v>
      </c>
    </row>
    <row r="30" spans="1:2">
      <c r="A30" s="20" t="s">
        <v>611</v>
      </c>
      <c r="B30" s="20" t="s">
        <v>612</v>
      </c>
    </row>
    <row r="31" spans="1:2">
      <c r="A31" s="20" t="s">
        <v>613</v>
      </c>
      <c r="B31" s="20" t="s">
        <v>614</v>
      </c>
    </row>
    <row r="32" spans="1:2">
      <c r="A32" s="20" t="s">
        <v>615</v>
      </c>
      <c r="B32" s="20" t="s">
        <v>616</v>
      </c>
    </row>
    <row r="33" spans="1:2">
      <c r="A33" s="20"/>
      <c r="B33" s="20" t="s">
        <v>617</v>
      </c>
    </row>
    <row r="34" spans="1:2">
      <c r="A34" s="20"/>
      <c r="B34" s="20" t="s">
        <v>618</v>
      </c>
    </row>
    <row r="35" spans="1:2">
      <c r="A35" s="20"/>
      <c r="B35" s="20" t="s">
        <v>619</v>
      </c>
    </row>
    <row r="36" spans="1:2">
      <c r="A36" s="20"/>
      <c r="B36" s="20" t="s">
        <v>620</v>
      </c>
    </row>
    <row r="37" spans="1:2">
      <c r="A37" s="20"/>
      <c r="B37" s="20" t="s">
        <v>621</v>
      </c>
    </row>
    <row r="38" spans="1:2">
      <c r="A38" s="20" t="s">
        <v>622</v>
      </c>
      <c r="B38" s="20" t="s">
        <v>623</v>
      </c>
    </row>
    <row r="39" spans="1:2">
      <c r="A39" s="20" t="s">
        <v>624</v>
      </c>
      <c r="B39" s="20" t="s">
        <v>625</v>
      </c>
    </row>
    <row r="40" spans="1:2">
      <c r="A40" s="20" t="s">
        <v>626</v>
      </c>
      <c r="B40" s="20" t="s">
        <v>627</v>
      </c>
    </row>
    <row r="41" spans="1:2">
      <c r="A41" s="20" t="s">
        <v>628</v>
      </c>
      <c r="B41" s="20" t="s">
        <v>629</v>
      </c>
    </row>
    <row r="42" spans="1:2">
      <c r="A42" s="20" t="s">
        <v>630</v>
      </c>
      <c r="B42" s="20" t="s">
        <v>631</v>
      </c>
    </row>
    <row r="43" spans="1:2">
      <c r="A43" s="20"/>
      <c r="B43" s="20" t="s">
        <v>632</v>
      </c>
    </row>
    <row r="44" spans="1:2">
      <c r="A44" s="20"/>
      <c r="B44" s="20" t="s">
        <v>576</v>
      </c>
    </row>
    <row r="45" spans="1:2">
      <c r="A45" s="20"/>
      <c r="B45" s="20" t="s">
        <v>633</v>
      </c>
    </row>
    <row r="46" spans="1:2">
      <c r="A46" s="20"/>
      <c r="B46" s="20" t="s">
        <v>634</v>
      </c>
    </row>
    <row r="47" spans="1:2">
      <c r="A47" s="20"/>
      <c r="B47" s="20" t="s">
        <v>635</v>
      </c>
    </row>
    <row r="48" spans="1:2">
      <c r="A48" s="20"/>
      <c r="B48" s="20" t="s">
        <v>636</v>
      </c>
    </row>
    <row r="49" spans="1:2">
      <c r="A49" s="20"/>
      <c r="B49" s="20" t="s">
        <v>637</v>
      </c>
    </row>
    <row r="50" spans="1:2">
      <c r="A50" s="20"/>
    </row>
  </sheetData>
  <sheetProtection formatCells="0" insertHyperlinks="0" autoFilter="0"/>
  <mergeCells count="7">
    <mergeCell ref="A1:A4"/>
    <mergeCell ref="A14:A16"/>
    <mergeCell ref="A17:A18"/>
    <mergeCell ref="A23:A24"/>
    <mergeCell ref="A25:A29"/>
    <mergeCell ref="A32:A37"/>
    <mergeCell ref="A42:A49"/>
  </mergeCells>
  <pageMargins left="0.196527777777778" right="0.75" top="0.15625" bottom="1" header="0.5" footer="0.5"/>
  <pageSetup paperSize="9" fitToHeight="0" orientation="portrait"/>
  <headerFooter/>
  <drawing r:id="rId1"/>
  <legacyDrawing r:id="rId2"/>
  <oleObjects>
    <mc:AlternateContent xmlns:mc="http://schemas.openxmlformats.org/markup-compatibility/2006">
      <mc:Choice Requires="x14">
        <oleObject shapeId="1025" progId="StaticMetafile" r:id="rId3">
          <objectPr defaultSize="0" r:id="rId4">
            <anchor moveWithCells="1" sizeWithCells="1">
              <from>
                <xdr:col>5</xdr:col>
                <xdr:colOff>0</xdr:colOff>
                <xdr:row>107</xdr:row>
                <xdr:rowOff>0</xdr:rowOff>
              </from>
              <to>
                <xdr:col>7</xdr:col>
                <xdr:colOff>77470</xdr:colOff>
                <xdr:row>113</xdr:row>
                <xdr:rowOff>38735</xdr:rowOff>
              </to>
            </anchor>
          </objectPr>
        </oleObject>
      </mc:Choice>
      <mc:Fallback>
        <oleObject shapeId="1025" progId="StaticMetafile" r:id="rId3"/>
      </mc:Fallback>
    </mc:AlternateContent>
    <mc:AlternateContent xmlns:mc="http://schemas.openxmlformats.org/markup-compatibility/2006">
      <mc:Choice Requires="x14">
        <oleObject shapeId="1026" progId="StaticMetafile" r:id="rId5">
          <objectPr defaultSize="0" r:id="rId4">
            <anchor moveWithCells="1" sizeWithCells="1">
              <from>
                <xdr:col>6</xdr:col>
                <xdr:colOff>0</xdr:colOff>
                <xdr:row>106</xdr:row>
                <xdr:rowOff>0</xdr:rowOff>
              </from>
              <to>
                <xdr:col>8</xdr:col>
                <xdr:colOff>77470</xdr:colOff>
                <xdr:row>112</xdr:row>
                <xdr:rowOff>38735</xdr:rowOff>
              </to>
            </anchor>
          </objectPr>
        </oleObject>
      </mc:Choice>
      <mc:Fallback>
        <oleObject shapeId="1026" progId="StaticMetafile" r:id="rId5"/>
      </mc:Fallback>
    </mc:AlternateContent>
  </oleObjec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161"/>
  <sheetViews>
    <sheetView workbookViewId="0">
      <selection activeCell="A2" sqref="A2"/>
    </sheetView>
  </sheetViews>
  <sheetFormatPr defaultColWidth="11" defaultRowHeight="24" customHeight="1"/>
  <cols>
    <col min="1" max="1" width="11" style="1"/>
    <col min="2" max="7" width="11" style="2"/>
    <col min="8" max="8" width="11" style="3"/>
    <col min="9" max="9" width="11" style="2"/>
    <col min="10" max="10" width="11" style="3"/>
    <col min="11" max="11" width="11" style="4"/>
    <col min="12" max="13" width="11" style="5"/>
    <col min="14" max="16" width="11" style="2"/>
    <col min="17" max="16383" width="11" style="6"/>
    <col min="16384" max="16384" width="11" style="7"/>
  </cols>
  <sheetData>
    <row r="1" customHeight="1" spans="1:16">
      <c r="A1" s="8" t="s">
        <v>638</v>
      </c>
      <c r="B1" s="9" t="s">
        <v>639</v>
      </c>
      <c r="C1" s="9" t="s">
        <v>640</v>
      </c>
      <c r="D1" s="9" t="s">
        <v>3</v>
      </c>
      <c r="E1" s="9" t="s">
        <v>641</v>
      </c>
      <c r="F1" s="9" t="s">
        <v>642</v>
      </c>
      <c r="G1" s="9" t="s">
        <v>643</v>
      </c>
      <c r="H1" s="10" t="s">
        <v>644</v>
      </c>
      <c r="I1" s="9" t="s">
        <v>645</v>
      </c>
      <c r="J1" s="10" t="s">
        <v>646</v>
      </c>
      <c r="K1" s="11" t="s">
        <v>647</v>
      </c>
      <c r="L1" s="12" t="s">
        <v>648</v>
      </c>
      <c r="M1" s="12" t="s">
        <v>649</v>
      </c>
      <c r="N1" s="9" t="s">
        <v>650</v>
      </c>
      <c r="O1" s="9" t="s">
        <v>651</v>
      </c>
      <c r="P1" s="9" t="s">
        <v>201</v>
      </c>
    </row>
    <row r="2" customHeight="1" spans="1:16">
      <c r="A2" s="13">
        <v>1</v>
      </c>
      <c r="B2" s="14" t="s">
        <v>652</v>
      </c>
      <c r="C2" s="14" t="s">
        <v>9</v>
      </c>
      <c r="D2" s="14" t="s">
        <v>653</v>
      </c>
      <c r="E2" s="14" t="s">
        <v>654</v>
      </c>
      <c r="F2" s="14"/>
      <c r="G2" s="14"/>
      <c r="H2" s="15">
        <v>10</v>
      </c>
      <c r="I2" s="14" t="s">
        <v>655</v>
      </c>
      <c r="J2" s="15">
        <v>570</v>
      </c>
      <c r="K2" s="16">
        <v>1710</v>
      </c>
      <c r="L2" s="17">
        <v>45916.7569444444</v>
      </c>
      <c r="M2" s="17">
        <v>45918</v>
      </c>
      <c r="N2" s="14" t="s">
        <v>656</v>
      </c>
      <c r="O2" s="14" t="s">
        <v>657</v>
      </c>
      <c r="P2" s="14"/>
    </row>
    <row r="3" customHeight="1" spans="1:16">
      <c r="A3" s="13">
        <v>2</v>
      </c>
      <c r="B3" s="14" t="s">
        <v>652</v>
      </c>
      <c r="C3" s="14" t="s">
        <v>9</v>
      </c>
      <c r="D3" s="14" t="s">
        <v>658</v>
      </c>
      <c r="E3" s="14" t="s">
        <v>659</v>
      </c>
      <c r="F3" s="14" t="s">
        <v>660</v>
      </c>
      <c r="G3" s="14" t="s">
        <v>661</v>
      </c>
      <c r="H3" s="15">
        <v>36</v>
      </c>
      <c r="I3" s="14" t="s">
        <v>255</v>
      </c>
      <c r="J3" s="15">
        <v>1500</v>
      </c>
      <c r="K3" s="16">
        <v>3000</v>
      </c>
      <c r="L3" s="17">
        <v>45916.7569444444</v>
      </c>
      <c r="M3" s="17">
        <v>45917</v>
      </c>
      <c r="N3" s="14" t="s">
        <v>662</v>
      </c>
      <c r="O3" s="14" t="s">
        <v>657</v>
      </c>
      <c r="P3" s="14"/>
    </row>
    <row r="4" customHeight="1" spans="1:16">
      <c r="A4" s="13">
        <v>3</v>
      </c>
      <c r="B4" s="14" t="s">
        <v>652</v>
      </c>
      <c r="C4" s="14" t="s">
        <v>9</v>
      </c>
      <c r="D4" s="14" t="s">
        <v>663</v>
      </c>
      <c r="E4" s="14" t="s">
        <v>664</v>
      </c>
      <c r="F4" s="14" t="s">
        <v>665</v>
      </c>
      <c r="G4" s="14" t="s">
        <v>666</v>
      </c>
      <c r="H4" s="15">
        <v>26</v>
      </c>
      <c r="I4" s="14" t="s">
        <v>655</v>
      </c>
      <c r="J4" s="15">
        <v>1020</v>
      </c>
      <c r="K4" s="16">
        <v>3060</v>
      </c>
      <c r="L4" s="17">
        <v>45916.7569444444</v>
      </c>
      <c r="M4" s="17">
        <v>45918</v>
      </c>
      <c r="N4" s="14" t="s">
        <v>667</v>
      </c>
      <c r="O4" s="14" t="s">
        <v>657</v>
      </c>
      <c r="P4" s="14"/>
    </row>
    <row r="5" customHeight="1" spans="1:16">
      <c r="A5" s="13">
        <v>4</v>
      </c>
      <c r="B5" s="14" t="s">
        <v>652</v>
      </c>
      <c r="C5" s="14" t="s">
        <v>17</v>
      </c>
      <c r="D5" s="14" t="s">
        <v>668</v>
      </c>
      <c r="E5" s="14" t="s">
        <v>669</v>
      </c>
      <c r="F5" s="14" t="s">
        <v>670</v>
      </c>
      <c r="G5" s="14" t="s">
        <v>671</v>
      </c>
      <c r="H5" s="15">
        <v>60</v>
      </c>
      <c r="I5" s="14" t="s">
        <v>243</v>
      </c>
      <c r="J5" s="15">
        <v>880</v>
      </c>
      <c r="K5" s="16">
        <v>880</v>
      </c>
      <c r="L5" s="17">
        <v>45916.7569444444</v>
      </c>
      <c r="M5" s="17">
        <v>45916</v>
      </c>
      <c r="N5" s="14" t="s">
        <v>672</v>
      </c>
      <c r="O5" s="14" t="s">
        <v>657</v>
      </c>
      <c r="P5" s="14"/>
    </row>
    <row r="6" customHeight="1" spans="1:16">
      <c r="A6" s="13">
        <v>5</v>
      </c>
      <c r="B6" s="14" t="s">
        <v>652</v>
      </c>
      <c r="C6" s="14" t="s">
        <v>673</v>
      </c>
      <c r="D6" s="14" t="s">
        <v>674</v>
      </c>
      <c r="E6" s="14" t="s">
        <v>675</v>
      </c>
      <c r="F6" s="14"/>
      <c r="G6" s="14"/>
      <c r="H6" s="15">
        <v>0</v>
      </c>
      <c r="I6" s="14" t="s">
        <v>676</v>
      </c>
      <c r="J6" s="15">
        <v>0</v>
      </c>
      <c r="K6" s="16">
        <v>0</v>
      </c>
      <c r="L6" s="17">
        <v>45918</v>
      </c>
      <c r="M6" s="17">
        <v>45918</v>
      </c>
      <c r="N6" s="14" t="s">
        <v>677</v>
      </c>
      <c r="O6" s="14" t="s">
        <v>657</v>
      </c>
      <c r="P6" s="14"/>
    </row>
    <row r="7" customHeight="1" spans="1:16">
      <c r="A7" s="13">
        <v>6</v>
      </c>
      <c r="B7" s="14" t="s">
        <v>652</v>
      </c>
      <c r="C7" s="14" t="s">
        <v>9</v>
      </c>
      <c r="D7" s="14" t="s">
        <v>678</v>
      </c>
      <c r="E7" s="14" t="s">
        <v>679</v>
      </c>
      <c r="F7" s="14" t="s">
        <v>680</v>
      </c>
      <c r="G7" s="14" t="s">
        <v>681</v>
      </c>
      <c r="H7" s="15">
        <v>36</v>
      </c>
      <c r="I7" s="14" t="s">
        <v>255</v>
      </c>
      <c r="J7" s="15">
        <v>1400</v>
      </c>
      <c r="K7" s="16">
        <v>2800</v>
      </c>
      <c r="L7" s="17">
        <v>45919</v>
      </c>
      <c r="M7" s="17">
        <v>45920</v>
      </c>
      <c r="N7" s="14" t="s">
        <v>682</v>
      </c>
      <c r="O7" s="14" t="s">
        <v>657</v>
      </c>
      <c r="P7" s="14"/>
    </row>
    <row r="8" customHeight="1" spans="1:16">
      <c r="A8" s="13">
        <v>7</v>
      </c>
      <c r="B8" s="14" t="s">
        <v>652</v>
      </c>
      <c r="C8" s="14" t="s">
        <v>9</v>
      </c>
      <c r="D8" s="14" t="s">
        <v>683</v>
      </c>
      <c r="E8" s="14" t="s">
        <v>684</v>
      </c>
      <c r="F8" s="14"/>
      <c r="G8" s="14"/>
      <c r="H8" s="15">
        <v>36</v>
      </c>
      <c r="I8" s="14" t="s">
        <v>243</v>
      </c>
      <c r="J8" s="15">
        <v>2150</v>
      </c>
      <c r="K8" s="16">
        <v>2150</v>
      </c>
      <c r="L8" s="17">
        <v>45919</v>
      </c>
      <c r="M8" s="17">
        <v>45922</v>
      </c>
      <c r="N8" s="14" t="s">
        <v>685</v>
      </c>
      <c r="O8" s="14" t="s">
        <v>657</v>
      </c>
      <c r="P8" s="14"/>
    </row>
    <row r="9" customHeight="1" spans="1:16">
      <c r="A9" s="13">
        <v>8</v>
      </c>
      <c r="B9" s="14" t="s">
        <v>652</v>
      </c>
      <c r="C9" s="14" t="s">
        <v>9</v>
      </c>
      <c r="D9" s="14" t="s">
        <v>686</v>
      </c>
      <c r="E9" s="14" t="s">
        <v>687</v>
      </c>
      <c r="F9" s="14"/>
      <c r="G9" s="14"/>
      <c r="H9" s="15">
        <v>36</v>
      </c>
      <c r="I9" s="14" t="s">
        <v>655</v>
      </c>
      <c r="J9" s="15">
        <v>800</v>
      </c>
      <c r="K9" s="16">
        <v>2400</v>
      </c>
      <c r="L9" s="17">
        <v>45919</v>
      </c>
      <c r="M9" s="17">
        <v>45919</v>
      </c>
      <c r="N9" s="14" t="s">
        <v>688</v>
      </c>
      <c r="O9" s="14" t="s">
        <v>657</v>
      </c>
      <c r="P9" s="14"/>
    </row>
    <row r="10" customHeight="1" spans="1:16">
      <c r="A10" s="13">
        <v>9</v>
      </c>
      <c r="B10" s="14" t="s">
        <v>652</v>
      </c>
      <c r="C10" s="14" t="s">
        <v>9</v>
      </c>
      <c r="D10" s="14" t="s">
        <v>689</v>
      </c>
      <c r="E10" s="14" t="s">
        <v>690</v>
      </c>
      <c r="F10" s="14"/>
      <c r="G10" s="14"/>
      <c r="H10" s="15">
        <v>36</v>
      </c>
      <c r="I10" s="14" t="s">
        <v>255</v>
      </c>
      <c r="J10" s="15">
        <v>800</v>
      </c>
      <c r="K10" s="16">
        <v>1600</v>
      </c>
      <c r="L10" s="17">
        <v>45919</v>
      </c>
      <c r="M10" s="17">
        <v>45919</v>
      </c>
      <c r="N10" s="14" t="s">
        <v>688</v>
      </c>
      <c r="O10" s="14" t="s">
        <v>657</v>
      </c>
      <c r="P10" s="14"/>
    </row>
    <row r="11" customHeight="1" spans="1:16">
      <c r="A11" s="13">
        <v>11</v>
      </c>
      <c r="B11" s="14" t="s">
        <v>652</v>
      </c>
      <c r="C11" s="14" t="s">
        <v>9</v>
      </c>
      <c r="D11" s="14" t="s">
        <v>691</v>
      </c>
      <c r="E11" s="14" t="s">
        <v>692</v>
      </c>
      <c r="F11" s="14"/>
      <c r="G11" s="14" t="s">
        <v>681</v>
      </c>
      <c r="H11" s="15">
        <v>36</v>
      </c>
      <c r="I11" s="14" t="s">
        <v>243</v>
      </c>
      <c r="J11" s="15">
        <v>850</v>
      </c>
      <c r="K11" s="16">
        <v>850</v>
      </c>
      <c r="L11" s="17">
        <v>45920</v>
      </c>
      <c r="M11" s="17">
        <v>45922</v>
      </c>
      <c r="N11" s="14" t="s">
        <v>693</v>
      </c>
      <c r="O11" s="14" t="s">
        <v>657</v>
      </c>
      <c r="P11" s="14"/>
    </row>
    <row r="12" customHeight="1" spans="1:16">
      <c r="A12" s="13">
        <v>12</v>
      </c>
      <c r="B12" s="14" t="s">
        <v>652</v>
      </c>
      <c r="C12" s="14" t="s">
        <v>9</v>
      </c>
      <c r="D12" s="14" t="s">
        <v>694</v>
      </c>
      <c r="E12" s="14" t="s">
        <v>695</v>
      </c>
      <c r="F12" s="14" t="s">
        <v>696</v>
      </c>
      <c r="G12" s="14"/>
      <c r="H12" s="15">
        <v>50</v>
      </c>
      <c r="I12" s="14" t="s">
        <v>243</v>
      </c>
      <c r="J12" s="15">
        <v>900</v>
      </c>
      <c r="K12" s="16">
        <v>900</v>
      </c>
      <c r="L12" s="17">
        <v>45920</v>
      </c>
      <c r="M12" s="17">
        <v>45920</v>
      </c>
      <c r="N12" s="14" t="s">
        <v>697</v>
      </c>
      <c r="O12" s="14" t="s">
        <v>657</v>
      </c>
      <c r="P12" s="14"/>
    </row>
    <row r="13" customHeight="1" spans="1:16">
      <c r="A13" s="13">
        <v>13</v>
      </c>
      <c r="B13" s="14" t="s">
        <v>652</v>
      </c>
      <c r="C13" s="14" t="s">
        <v>698</v>
      </c>
      <c r="D13" s="14" t="s">
        <v>699</v>
      </c>
      <c r="E13" s="14" t="s">
        <v>700</v>
      </c>
      <c r="F13" s="14"/>
      <c r="G13" s="14"/>
      <c r="H13" s="15"/>
      <c r="I13" s="14" t="s">
        <v>243</v>
      </c>
      <c r="J13" s="15">
        <v>650</v>
      </c>
      <c r="K13" s="16">
        <v>650</v>
      </c>
      <c r="L13" s="17">
        <v>45920</v>
      </c>
      <c r="M13" s="17">
        <v>45923</v>
      </c>
      <c r="N13" s="14" t="s">
        <v>701</v>
      </c>
      <c r="O13" s="14" t="s">
        <v>657</v>
      </c>
      <c r="P13" s="14"/>
    </row>
    <row r="14" customHeight="1" spans="1:16">
      <c r="A14" s="13">
        <v>14</v>
      </c>
      <c r="B14" s="14" t="s">
        <v>173</v>
      </c>
      <c r="C14" s="14" t="s">
        <v>698</v>
      </c>
      <c r="D14" s="14" t="s">
        <v>702</v>
      </c>
      <c r="E14" s="14" t="s">
        <v>703</v>
      </c>
      <c r="F14" s="14" t="s">
        <v>704</v>
      </c>
      <c r="G14" s="14" t="s">
        <v>705</v>
      </c>
      <c r="H14" s="15">
        <v>50</v>
      </c>
      <c r="I14" s="14" t="s">
        <v>243</v>
      </c>
      <c r="J14" s="15">
        <v>1130</v>
      </c>
      <c r="K14" s="16">
        <v>1130</v>
      </c>
      <c r="L14" s="17">
        <v>45921</v>
      </c>
      <c r="M14" s="17">
        <v>45923</v>
      </c>
      <c r="N14" s="14" t="s">
        <v>706</v>
      </c>
      <c r="O14" s="14" t="s">
        <v>657</v>
      </c>
      <c r="P14" s="14"/>
    </row>
    <row r="15" customHeight="1" spans="1:16">
      <c r="A15" s="13">
        <v>15</v>
      </c>
      <c r="B15" s="14" t="s">
        <v>173</v>
      </c>
      <c r="C15" s="14" t="s">
        <v>9</v>
      </c>
      <c r="D15" s="14" t="s">
        <v>707</v>
      </c>
      <c r="E15" s="14" t="s">
        <v>708</v>
      </c>
      <c r="F15" s="14"/>
      <c r="G15" s="14"/>
      <c r="H15" s="15">
        <v>120</v>
      </c>
      <c r="I15" s="14" t="s">
        <v>255</v>
      </c>
      <c r="J15" s="15">
        <v>800</v>
      </c>
      <c r="K15" s="16">
        <v>1600</v>
      </c>
      <c r="L15" s="17">
        <v>45921</v>
      </c>
      <c r="M15" s="17">
        <v>45932</v>
      </c>
      <c r="N15" s="14" t="s">
        <v>709</v>
      </c>
      <c r="O15" s="14" t="s">
        <v>657</v>
      </c>
      <c r="P15" s="14"/>
    </row>
    <row r="16" customHeight="1" spans="1:16">
      <c r="A16" s="13">
        <v>16</v>
      </c>
      <c r="B16" s="14" t="s">
        <v>173</v>
      </c>
      <c r="C16" s="14" t="s">
        <v>9</v>
      </c>
      <c r="D16" s="14" t="s">
        <v>710</v>
      </c>
      <c r="E16" s="14" t="s">
        <v>711</v>
      </c>
      <c r="F16" s="14" t="s">
        <v>712</v>
      </c>
      <c r="G16" s="14" t="s">
        <v>713</v>
      </c>
      <c r="H16" s="15">
        <v>36</v>
      </c>
      <c r="I16" s="14" t="s">
        <v>243</v>
      </c>
      <c r="J16" s="15">
        <v>850</v>
      </c>
      <c r="K16" s="16">
        <v>850</v>
      </c>
      <c r="L16" s="17">
        <v>45921</v>
      </c>
      <c r="M16" s="17">
        <v>45923</v>
      </c>
      <c r="N16" s="14" t="s">
        <v>714</v>
      </c>
      <c r="O16" s="14" t="s">
        <v>657</v>
      </c>
      <c r="P16" s="14"/>
    </row>
    <row r="17" customHeight="1" spans="1:16">
      <c r="A17" s="13">
        <v>17</v>
      </c>
      <c r="B17" s="14" t="s">
        <v>173</v>
      </c>
      <c r="C17" s="14" t="s">
        <v>9</v>
      </c>
      <c r="D17" s="14" t="s">
        <v>715</v>
      </c>
      <c r="E17" s="14" t="s">
        <v>716</v>
      </c>
      <c r="F17" s="14"/>
      <c r="G17" s="14"/>
      <c r="H17" s="15">
        <v>36</v>
      </c>
      <c r="I17" s="14" t="s">
        <v>255</v>
      </c>
      <c r="J17" s="15">
        <v>750</v>
      </c>
      <c r="K17" s="16">
        <v>1500</v>
      </c>
      <c r="L17" s="17">
        <v>45921</v>
      </c>
      <c r="M17" s="17">
        <v>45921</v>
      </c>
      <c r="N17" s="14" t="s">
        <v>717</v>
      </c>
      <c r="O17" s="14" t="s">
        <v>657</v>
      </c>
      <c r="P17" s="14"/>
    </row>
    <row r="18" customHeight="1" spans="1:16">
      <c r="A18" s="13">
        <v>18</v>
      </c>
      <c r="B18" s="14" t="s">
        <v>173</v>
      </c>
      <c r="C18" s="14" t="s">
        <v>9</v>
      </c>
      <c r="D18" s="14" t="s">
        <v>718</v>
      </c>
      <c r="E18" s="14" t="s">
        <v>719</v>
      </c>
      <c r="F18" s="14"/>
      <c r="G18" s="14"/>
      <c r="H18" s="15">
        <v>180</v>
      </c>
      <c r="I18" s="14" t="s">
        <v>243</v>
      </c>
      <c r="J18" s="15">
        <v>750</v>
      </c>
      <c r="K18" s="16">
        <v>750</v>
      </c>
      <c r="L18" s="17">
        <v>45921</v>
      </c>
      <c r="M18" s="17">
        <v>45924</v>
      </c>
      <c r="N18" s="14" t="s">
        <v>720</v>
      </c>
      <c r="O18" s="14" t="s">
        <v>657</v>
      </c>
      <c r="P18" s="14"/>
    </row>
    <row r="19" customHeight="1" spans="1:16">
      <c r="A19" s="13">
        <v>19</v>
      </c>
      <c r="B19" s="14" t="s">
        <v>173</v>
      </c>
      <c r="C19" s="14" t="s">
        <v>17</v>
      </c>
      <c r="D19" s="14" t="s">
        <v>721</v>
      </c>
      <c r="E19" s="14" t="s">
        <v>722</v>
      </c>
      <c r="F19" s="14"/>
      <c r="G19" s="14"/>
      <c r="H19" s="15">
        <v>300</v>
      </c>
      <c r="I19" s="14" t="s">
        <v>243</v>
      </c>
      <c r="J19" s="15">
        <v>1020</v>
      </c>
      <c r="K19" s="16">
        <v>1020</v>
      </c>
      <c r="L19" s="17">
        <v>45921</v>
      </c>
      <c r="M19" s="17">
        <v>45924</v>
      </c>
      <c r="N19" s="14" t="s">
        <v>723</v>
      </c>
      <c r="O19" s="14" t="s">
        <v>657</v>
      </c>
      <c r="P19" s="14"/>
    </row>
    <row r="20" customHeight="1" spans="1:16">
      <c r="A20" s="13">
        <v>20</v>
      </c>
      <c r="B20" s="14" t="s">
        <v>173</v>
      </c>
      <c r="C20" s="14" t="s">
        <v>57</v>
      </c>
      <c r="D20" s="14" t="s">
        <v>724</v>
      </c>
      <c r="E20" s="14" t="s">
        <v>725</v>
      </c>
      <c r="F20" s="14" t="s">
        <v>726</v>
      </c>
      <c r="G20" s="14" t="s">
        <v>727</v>
      </c>
      <c r="H20" s="15">
        <v>100</v>
      </c>
      <c r="I20" s="14" t="s">
        <v>243</v>
      </c>
      <c r="J20" s="15">
        <v>980</v>
      </c>
      <c r="K20" s="16">
        <v>980</v>
      </c>
      <c r="L20" s="17">
        <v>45921</v>
      </c>
      <c r="M20" s="17">
        <v>45924</v>
      </c>
      <c r="N20" s="14" t="s">
        <v>728</v>
      </c>
      <c r="O20" s="14" t="s">
        <v>657</v>
      </c>
      <c r="P20" s="14"/>
    </row>
    <row r="21" customHeight="1" spans="1:16">
      <c r="A21" s="13">
        <v>21</v>
      </c>
      <c r="B21" s="14" t="s">
        <v>76</v>
      </c>
      <c r="C21" s="14" t="s">
        <v>9</v>
      </c>
      <c r="D21" s="14" t="s">
        <v>729</v>
      </c>
      <c r="E21" s="14" t="s">
        <v>730</v>
      </c>
      <c r="F21" s="14"/>
      <c r="G21" s="14"/>
      <c r="H21" s="15">
        <v>36</v>
      </c>
      <c r="I21" s="14" t="s">
        <v>655</v>
      </c>
      <c r="J21" s="15">
        <v>400</v>
      </c>
      <c r="K21" s="16">
        <v>1200</v>
      </c>
      <c r="L21" s="17">
        <v>45921</v>
      </c>
      <c r="M21" s="17">
        <v>45922</v>
      </c>
      <c r="N21" s="14" t="s">
        <v>731</v>
      </c>
      <c r="O21" s="14" t="s">
        <v>657</v>
      </c>
      <c r="P21" s="14"/>
    </row>
    <row r="22" customHeight="1" spans="1:16">
      <c r="A22" s="13">
        <v>22</v>
      </c>
      <c r="B22" s="14" t="s">
        <v>171</v>
      </c>
      <c r="C22" s="14" t="s">
        <v>9</v>
      </c>
      <c r="D22" s="14"/>
      <c r="E22" s="14" t="s">
        <v>732</v>
      </c>
      <c r="F22" s="14"/>
      <c r="G22" s="14"/>
      <c r="H22" s="15"/>
      <c r="I22" s="14" t="s">
        <v>243</v>
      </c>
      <c r="J22" s="15">
        <v>1365</v>
      </c>
      <c r="K22" s="16">
        <v>1365</v>
      </c>
      <c r="L22" s="17">
        <v>45922</v>
      </c>
      <c r="M22" s="17">
        <v>45924</v>
      </c>
      <c r="N22" s="14" t="s">
        <v>733</v>
      </c>
      <c r="O22" s="14" t="s">
        <v>657</v>
      </c>
      <c r="P22" s="14"/>
    </row>
    <row r="23" customHeight="1" spans="1:16">
      <c r="A23" s="13">
        <v>23</v>
      </c>
      <c r="B23" s="14" t="s">
        <v>173</v>
      </c>
      <c r="C23" s="14" t="s">
        <v>9</v>
      </c>
      <c r="D23" s="14" t="s">
        <v>734</v>
      </c>
      <c r="E23" s="14" t="s">
        <v>735</v>
      </c>
      <c r="F23" s="14"/>
      <c r="G23" s="14"/>
      <c r="H23" s="15">
        <v>36</v>
      </c>
      <c r="I23" s="14" t="s">
        <v>255</v>
      </c>
      <c r="J23" s="15">
        <v>750</v>
      </c>
      <c r="K23" s="16">
        <v>1500</v>
      </c>
      <c r="L23" s="17">
        <v>45922</v>
      </c>
      <c r="M23" s="17">
        <v>45926</v>
      </c>
      <c r="N23" s="14" t="s">
        <v>723</v>
      </c>
      <c r="O23" s="14" t="s">
        <v>657</v>
      </c>
      <c r="P23" s="14"/>
    </row>
    <row r="24" customHeight="1" spans="1:16">
      <c r="A24" s="13">
        <v>24</v>
      </c>
      <c r="B24" s="14" t="s">
        <v>76</v>
      </c>
      <c r="C24" s="14" t="s">
        <v>9</v>
      </c>
      <c r="D24" s="14" t="s">
        <v>736</v>
      </c>
      <c r="E24" s="14" t="s">
        <v>737</v>
      </c>
      <c r="F24" s="14"/>
      <c r="G24" s="14"/>
      <c r="H24" s="15">
        <v>36</v>
      </c>
      <c r="I24" s="14" t="s">
        <v>255</v>
      </c>
      <c r="J24" s="15">
        <v>900</v>
      </c>
      <c r="K24" s="16">
        <v>1800</v>
      </c>
      <c r="L24" s="17">
        <v>45922</v>
      </c>
      <c r="M24" s="17">
        <v>45923</v>
      </c>
      <c r="N24" s="14" t="s">
        <v>738</v>
      </c>
      <c r="O24" s="14" t="s">
        <v>657</v>
      </c>
      <c r="P24" s="14"/>
    </row>
    <row r="25" customHeight="1" spans="1:16">
      <c r="A25" s="13">
        <v>25</v>
      </c>
      <c r="B25" s="14" t="s">
        <v>178</v>
      </c>
      <c r="C25" s="14" t="s">
        <v>9</v>
      </c>
      <c r="D25" s="14" t="s">
        <v>124</v>
      </c>
      <c r="E25" s="14" t="s">
        <v>739</v>
      </c>
      <c r="F25" s="14"/>
      <c r="G25" s="14"/>
      <c r="H25" s="15">
        <v>36</v>
      </c>
      <c r="I25" s="14" t="s">
        <v>255</v>
      </c>
      <c r="J25" s="15">
        <v>1800</v>
      </c>
      <c r="K25" s="16">
        <v>3600</v>
      </c>
      <c r="L25" s="17">
        <v>45922</v>
      </c>
      <c r="M25" s="17">
        <v>45923</v>
      </c>
      <c r="N25" s="14" t="s">
        <v>740</v>
      </c>
      <c r="O25" s="14" t="s">
        <v>657</v>
      </c>
      <c r="P25" s="14"/>
    </row>
    <row r="26" customHeight="1" spans="1:16">
      <c r="A26" s="13">
        <v>26</v>
      </c>
      <c r="B26" s="14" t="s">
        <v>178</v>
      </c>
      <c r="C26" s="14" t="s">
        <v>17</v>
      </c>
      <c r="D26" s="14" t="s">
        <v>741</v>
      </c>
      <c r="E26" s="14" t="s">
        <v>742</v>
      </c>
      <c r="F26" s="14"/>
      <c r="G26" s="14"/>
      <c r="H26" s="15">
        <v>100</v>
      </c>
      <c r="I26" s="14" t="s">
        <v>255</v>
      </c>
      <c r="J26" s="15">
        <v>550</v>
      </c>
      <c r="K26" s="16">
        <v>1100</v>
      </c>
      <c r="L26" s="17">
        <v>45922</v>
      </c>
      <c r="M26" s="17">
        <v>45922</v>
      </c>
      <c r="N26" s="14" t="s">
        <v>743</v>
      </c>
      <c r="O26" s="14" t="s">
        <v>657</v>
      </c>
      <c r="P26" s="14"/>
    </row>
    <row r="27" customHeight="1" spans="1:16">
      <c r="A27" s="13">
        <v>27</v>
      </c>
      <c r="B27" s="14" t="s">
        <v>178</v>
      </c>
      <c r="C27" s="14" t="s">
        <v>9</v>
      </c>
      <c r="D27" s="14" t="s">
        <v>744</v>
      </c>
      <c r="E27" s="14" t="s">
        <v>745</v>
      </c>
      <c r="F27" s="14"/>
      <c r="G27" s="14"/>
      <c r="H27" s="15">
        <v>36</v>
      </c>
      <c r="I27" s="14" t="s">
        <v>255</v>
      </c>
      <c r="J27" s="15">
        <v>1750</v>
      </c>
      <c r="K27" s="16">
        <v>3500</v>
      </c>
      <c r="L27" s="17">
        <v>45922</v>
      </c>
      <c r="M27" s="17">
        <v>45922</v>
      </c>
      <c r="N27" s="14" t="s">
        <v>746</v>
      </c>
      <c r="O27" s="14" t="s">
        <v>657</v>
      </c>
      <c r="P27" s="14"/>
    </row>
    <row r="28" customHeight="1" spans="1:16">
      <c r="A28" s="13">
        <v>28</v>
      </c>
      <c r="B28" s="14" t="s">
        <v>652</v>
      </c>
      <c r="C28" s="14" t="s">
        <v>9</v>
      </c>
      <c r="D28" s="14" t="s">
        <v>747</v>
      </c>
      <c r="E28" s="14" t="s">
        <v>748</v>
      </c>
      <c r="F28" s="14" t="s">
        <v>749</v>
      </c>
      <c r="G28" s="14" t="s">
        <v>713</v>
      </c>
      <c r="H28" s="15">
        <v>36</v>
      </c>
      <c r="I28" s="14" t="s">
        <v>243</v>
      </c>
      <c r="J28" s="15">
        <v>1650</v>
      </c>
      <c r="K28" s="16">
        <v>1650</v>
      </c>
      <c r="L28" s="17">
        <v>45923</v>
      </c>
      <c r="M28" s="17">
        <v>45928</v>
      </c>
      <c r="N28" s="14" t="s">
        <v>750</v>
      </c>
      <c r="O28" s="14" t="s">
        <v>657</v>
      </c>
      <c r="P28" s="14"/>
    </row>
    <row r="29" customHeight="1" spans="1:16">
      <c r="A29" s="13">
        <v>29</v>
      </c>
      <c r="B29" s="14" t="s">
        <v>652</v>
      </c>
      <c r="C29" s="14" t="s">
        <v>9</v>
      </c>
      <c r="D29" s="14" t="s">
        <v>751</v>
      </c>
      <c r="E29" s="14" t="s">
        <v>752</v>
      </c>
      <c r="F29" s="14" t="s">
        <v>753</v>
      </c>
      <c r="G29" s="14" t="s">
        <v>754</v>
      </c>
      <c r="H29" s="15">
        <v>36</v>
      </c>
      <c r="I29" s="14" t="s">
        <v>243</v>
      </c>
      <c r="J29" s="15">
        <v>1800</v>
      </c>
      <c r="K29" s="16">
        <v>1800</v>
      </c>
      <c r="L29" s="17">
        <v>45923</v>
      </c>
      <c r="M29" s="17">
        <v>45928</v>
      </c>
      <c r="N29" s="14" t="s">
        <v>755</v>
      </c>
      <c r="O29" s="14" t="s">
        <v>657</v>
      </c>
      <c r="P29" s="14"/>
    </row>
    <row r="30" customHeight="1" spans="1:16">
      <c r="A30" s="13">
        <v>30</v>
      </c>
      <c r="B30" s="14" t="s">
        <v>652</v>
      </c>
      <c r="C30" s="14" t="s">
        <v>9</v>
      </c>
      <c r="D30" s="14" t="s">
        <v>756</v>
      </c>
      <c r="E30" s="14" t="s">
        <v>757</v>
      </c>
      <c r="F30" s="14" t="s">
        <v>758</v>
      </c>
      <c r="G30" s="14" t="s">
        <v>759</v>
      </c>
      <c r="H30" s="15">
        <v>36</v>
      </c>
      <c r="I30" s="14" t="s">
        <v>243</v>
      </c>
      <c r="J30" s="15">
        <v>1750</v>
      </c>
      <c r="K30" s="16">
        <v>1750</v>
      </c>
      <c r="L30" s="17">
        <v>45923</v>
      </c>
      <c r="M30" s="17">
        <v>45925</v>
      </c>
      <c r="N30" s="14" t="s">
        <v>760</v>
      </c>
      <c r="O30" s="14" t="s">
        <v>657</v>
      </c>
      <c r="P30" s="14"/>
    </row>
    <row r="31" customHeight="1" spans="1:16">
      <c r="A31" s="13">
        <v>31</v>
      </c>
      <c r="B31" s="14" t="s">
        <v>652</v>
      </c>
      <c r="C31" s="14" t="s">
        <v>9</v>
      </c>
      <c r="D31" s="14" t="s">
        <v>761</v>
      </c>
      <c r="E31" s="14" t="s">
        <v>762</v>
      </c>
      <c r="F31" s="14"/>
      <c r="G31" s="14"/>
      <c r="H31" s="15">
        <v>36</v>
      </c>
      <c r="I31" s="14" t="s">
        <v>255</v>
      </c>
      <c r="J31" s="15">
        <v>800</v>
      </c>
      <c r="K31" s="16">
        <v>1600</v>
      </c>
      <c r="L31" s="17">
        <v>45923</v>
      </c>
      <c r="M31" s="17">
        <v>45928</v>
      </c>
      <c r="N31" s="14" t="s">
        <v>763</v>
      </c>
      <c r="O31" s="14" t="s">
        <v>657</v>
      </c>
      <c r="P31" s="14"/>
    </row>
    <row r="32" customHeight="1" spans="1:16">
      <c r="A32" s="13">
        <v>32</v>
      </c>
      <c r="B32" s="14" t="s">
        <v>178</v>
      </c>
      <c r="C32" s="14" t="s">
        <v>673</v>
      </c>
      <c r="D32" s="14"/>
      <c r="E32" s="14" t="s">
        <v>764</v>
      </c>
      <c r="F32" s="14"/>
      <c r="G32" s="14"/>
      <c r="H32" s="15"/>
      <c r="I32" s="14" t="s">
        <v>243</v>
      </c>
      <c r="J32" s="15">
        <v>0</v>
      </c>
      <c r="K32" s="16">
        <v>0</v>
      </c>
      <c r="L32" s="17">
        <v>45923</v>
      </c>
      <c r="M32" s="17">
        <v>45923</v>
      </c>
      <c r="N32" s="14" t="s">
        <v>765</v>
      </c>
      <c r="O32" s="14" t="s">
        <v>657</v>
      </c>
      <c r="P32" s="14"/>
    </row>
    <row r="33" customHeight="1" spans="1:16">
      <c r="A33" s="13">
        <v>33</v>
      </c>
      <c r="B33" s="14" t="s">
        <v>652</v>
      </c>
      <c r="C33" s="14" t="s">
        <v>673</v>
      </c>
      <c r="D33" s="14"/>
      <c r="E33" s="14" t="s">
        <v>766</v>
      </c>
      <c r="F33" s="14"/>
      <c r="G33" s="14"/>
      <c r="H33" s="15"/>
      <c r="I33" s="14" t="s">
        <v>243</v>
      </c>
      <c r="J33" s="15">
        <v>0</v>
      </c>
      <c r="K33" s="16">
        <v>0</v>
      </c>
      <c r="L33" s="17">
        <v>45923</v>
      </c>
      <c r="M33" s="17">
        <v>45924</v>
      </c>
      <c r="N33" s="14" t="s">
        <v>767</v>
      </c>
      <c r="O33" s="14" t="s">
        <v>657</v>
      </c>
      <c r="P33" s="14"/>
    </row>
    <row r="34" customHeight="1" spans="1:16">
      <c r="A34" s="13">
        <v>34</v>
      </c>
      <c r="B34" s="14" t="s">
        <v>652</v>
      </c>
      <c r="C34" s="14" t="s">
        <v>673</v>
      </c>
      <c r="D34" s="14"/>
      <c r="E34" s="14" t="s">
        <v>768</v>
      </c>
      <c r="F34" s="14"/>
      <c r="G34" s="14"/>
      <c r="H34" s="15"/>
      <c r="I34" s="14" t="s">
        <v>243</v>
      </c>
      <c r="J34" s="15">
        <v>0</v>
      </c>
      <c r="K34" s="16">
        <v>0</v>
      </c>
      <c r="L34" s="17">
        <v>45923</v>
      </c>
      <c r="M34" s="17">
        <v>45925</v>
      </c>
      <c r="N34" s="14" t="s">
        <v>769</v>
      </c>
      <c r="O34" s="14" t="s">
        <v>657</v>
      </c>
      <c r="P34" s="14"/>
    </row>
    <row r="35" customHeight="1" spans="1:16">
      <c r="A35" s="13">
        <v>35</v>
      </c>
      <c r="B35" s="14" t="s">
        <v>178</v>
      </c>
      <c r="C35" s="14" t="s">
        <v>9</v>
      </c>
      <c r="D35" s="14" t="s">
        <v>770</v>
      </c>
      <c r="E35" s="14" t="s">
        <v>771</v>
      </c>
      <c r="F35" s="14"/>
      <c r="G35" s="14"/>
      <c r="H35" s="15">
        <v>36</v>
      </c>
      <c r="I35" s="14" t="s">
        <v>243</v>
      </c>
      <c r="J35" s="15">
        <v>830</v>
      </c>
      <c r="K35" s="16">
        <v>830</v>
      </c>
      <c r="L35" s="17">
        <v>45926</v>
      </c>
      <c r="M35" s="17">
        <v>45926</v>
      </c>
      <c r="N35" s="14" t="s">
        <v>772</v>
      </c>
      <c r="O35" s="14" t="s">
        <v>657</v>
      </c>
      <c r="P35" s="14"/>
    </row>
    <row r="36" customHeight="1" spans="1:16">
      <c r="A36" s="13">
        <v>36</v>
      </c>
      <c r="B36" s="14" t="s">
        <v>178</v>
      </c>
      <c r="C36" s="14" t="s">
        <v>698</v>
      </c>
      <c r="D36" s="14" t="s">
        <v>773</v>
      </c>
      <c r="E36" s="14" t="s">
        <v>774</v>
      </c>
      <c r="F36" s="14"/>
      <c r="G36" s="14"/>
      <c r="H36" s="15">
        <v>10</v>
      </c>
      <c r="I36" s="14" t="s">
        <v>255</v>
      </c>
      <c r="J36" s="15">
        <v>700</v>
      </c>
      <c r="K36" s="16">
        <v>1400</v>
      </c>
      <c r="L36" s="17">
        <v>45926</v>
      </c>
      <c r="M36" s="17">
        <v>45926</v>
      </c>
      <c r="N36" s="14" t="s">
        <v>775</v>
      </c>
      <c r="O36" s="14" t="s">
        <v>657</v>
      </c>
      <c r="P36" s="14"/>
    </row>
    <row r="37" customHeight="1" spans="1:16">
      <c r="A37" s="13">
        <v>37</v>
      </c>
      <c r="B37" s="14" t="s">
        <v>171</v>
      </c>
      <c r="C37" s="14" t="s">
        <v>9</v>
      </c>
      <c r="D37" s="14" t="s">
        <v>776</v>
      </c>
      <c r="E37" s="14" t="s">
        <v>777</v>
      </c>
      <c r="F37" s="14"/>
      <c r="G37" s="14"/>
      <c r="H37" s="15">
        <v>36</v>
      </c>
      <c r="I37" s="14" t="s">
        <v>243</v>
      </c>
      <c r="J37" s="15">
        <v>1500</v>
      </c>
      <c r="K37" s="16">
        <v>1500</v>
      </c>
      <c r="L37" s="17">
        <v>45925</v>
      </c>
      <c r="M37" s="17">
        <v>45927</v>
      </c>
      <c r="N37" s="14" t="s">
        <v>778</v>
      </c>
      <c r="O37" s="14" t="s">
        <v>657</v>
      </c>
      <c r="P37" s="14"/>
    </row>
    <row r="38" customHeight="1" spans="1:16">
      <c r="A38" s="13">
        <v>38</v>
      </c>
      <c r="B38" s="14" t="s">
        <v>171</v>
      </c>
      <c r="C38" s="14" t="s">
        <v>57</v>
      </c>
      <c r="D38" s="14" t="s">
        <v>779</v>
      </c>
      <c r="E38" s="14" t="s">
        <v>780</v>
      </c>
      <c r="F38" s="14"/>
      <c r="G38" s="14"/>
      <c r="H38" s="15">
        <v>100</v>
      </c>
      <c r="I38" s="14" t="s">
        <v>243</v>
      </c>
      <c r="J38" s="15">
        <v>1000</v>
      </c>
      <c r="K38" s="16">
        <v>1000</v>
      </c>
      <c r="L38" s="17">
        <v>45927</v>
      </c>
      <c r="M38" s="17">
        <v>45929</v>
      </c>
      <c r="N38" s="14" t="s">
        <v>781</v>
      </c>
      <c r="O38" s="14" t="s">
        <v>657</v>
      </c>
      <c r="P38" s="14"/>
    </row>
    <row r="39" customHeight="1" spans="1:16">
      <c r="A39" s="13">
        <v>39</v>
      </c>
      <c r="B39" s="14" t="s">
        <v>171</v>
      </c>
      <c r="C39" s="14" t="s">
        <v>9</v>
      </c>
      <c r="D39" s="14" t="s">
        <v>782</v>
      </c>
      <c r="E39" s="14" t="s">
        <v>783</v>
      </c>
      <c r="F39" s="14"/>
      <c r="G39" s="14"/>
      <c r="H39" s="15">
        <v>24</v>
      </c>
      <c r="I39" s="14" t="s">
        <v>243</v>
      </c>
      <c r="J39" s="15">
        <v>2000</v>
      </c>
      <c r="K39" s="16">
        <v>2000</v>
      </c>
      <c r="L39" s="17">
        <v>45927</v>
      </c>
      <c r="M39" s="17">
        <v>45927</v>
      </c>
      <c r="N39" s="14" t="s">
        <v>784</v>
      </c>
      <c r="O39" s="14" t="s">
        <v>657</v>
      </c>
      <c r="P39" s="14"/>
    </row>
    <row r="40" customHeight="1" spans="1:16">
      <c r="A40" s="13">
        <v>40</v>
      </c>
      <c r="B40" s="14" t="s">
        <v>178</v>
      </c>
      <c r="C40" s="14" t="s">
        <v>9</v>
      </c>
      <c r="D40" s="14" t="s">
        <v>785</v>
      </c>
      <c r="E40" s="14" t="s">
        <v>786</v>
      </c>
      <c r="F40" s="14"/>
      <c r="G40" s="14"/>
      <c r="H40" s="15">
        <v>50</v>
      </c>
      <c r="I40" s="14" t="s">
        <v>243</v>
      </c>
      <c r="J40" s="15">
        <v>400</v>
      </c>
      <c r="K40" s="16">
        <v>400</v>
      </c>
      <c r="L40" s="17">
        <v>45927</v>
      </c>
      <c r="M40" s="17">
        <v>45928</v>
      </c>
      <c r="N40" s="14" t="s">
        <v>787</v>
      </c>
      <c r="O40" s="14" t="s">
        <v>657</v>
      </c>
      <c r="P40" s="14"/>
    </row>
    <row r="41" customHeight="1" spans="1:16">
      <c r="A41" s="13">
        <v>41</v>
      </c>
      <c r="B41" s="14" t="s">
        <v>178</v>
      </c>
      <c r="C41" s="14" t="s">
        <v>57</v>
      </c>
      <c r="D41" s="14" t="s">
        <v>788</v>
      </c>
      <c r="E41" s="14" t="s">
        <v>789</v>
      </c>
      <c r="F41" s="14"/>
      <c r="G41" s="14"/>
      <c r="H41" s="15">
        <v>30</v>
      </c>
      <c r="I41" s="14" t="s">
        <v>243</v>
      </c>
      <c r="J41" s="15">
        <v>1000</v>
      </c>
      <c r="K41" s="16">
        <v>1000</v>
      </c>
      <c r="L41" s="17">
        <v>45927</v>
      </c>
      <c r="M41" s="17">
        <v>45927</v>
      </c>
      <c r="N41" s="14" t="s">
        <v>790</v>
      </c>
      <c r="O41" s="14" t="s">
        <v>657</v>
      </c>
      <c r="P41" s="14"/>
    </row>
    <row r="42" customHeight="1" spans="1:16">
      <c r="A42" s="13">
        <v>42</v>
      </c>
      <c r="B42" s="14" t="s">
        <v>178</v>
      </c>
      <c r="C42" s="14" t="s">
        <v>17</v>
      </c>
      <c r="D42" s="14" t="s">
        <v>791</v>
      </c>
      <c r="E42" s="14" t="s">
        <v>792</v>
      </c>
      <c r="F42" s="14"/>
      <c r="G42" s="14"/>
      <c r="H42" s="15">
        <v>150</v>
      </c>
      <c r="I42" s="14" t="s">
        <v>255</v>
      </c>
      <c r="J42" s="15">
        <v>320</v>
      </c>
      <c r="K42" s="16">
        <v>640</v>
      </c>
      <c r="L42" s="17">
        <v>45927</v>
      </c>
      <c r="M42" s="17">
        <v>45928</v>
      </c>
      <c r="N42" s="14" t="s">
        <v>793</v>
      </c>
      <c r="O42" s="14" t="s">
        <v>657</v>
      </c>
      <c r="P42" s="14"/>
    </row>
    <row r="43" customHeight="1" spans="1:16">
      <c r="A43" s="13">
        <v>43</v>
      </c>
      <c r="B43" s="14" t="s">
        <v>178</v>
      </c>
      <c r="C43" s="14" t="s">
        <v>12</v>
      </c>
      <c r="D43" s="14" t="s">
        <v>794</v>
      </c>
      <c r="E43" s="14" t="s">
        <v>795</v>
      </c>
      <c r="F43" s="14"/>
      <c r="G43" s="14"/>
      <c r="H43" s="15">
        <v>120</v>
      </c>
      <c r="I43" s="14" t="s">
        <v>255</v>
      </c>
      <c r="J43" s="15">
        <v>358</v>
      </c>
      <c r="K43" s="16">
        <v>716</v>
      </c>
      <c r="L43" s="17">
        <v>45927</v>
      </c>
      <c r="M43" s="17">
        <v>45927</v>
      </c>
      <c r="N43" s="14" t="s">
        <v>796</v>
      </c>
      <c r="O43" s="14" t="s">
        <v>657</v>
      </c>
      <c r="P43" s="14"/>
    </row>
    <row r="44" customHeight="1" spans="1:16">
      <c r="A44" s="13">
        <v>44</v>
      </c>
      <c r="B44" s="14" t="s">
        <v>178</v>
      </c>
      <c r="C44" s="14" t="s">
        <v>698</v>
      </c>
      <c r="D44" s="14" t="s">
        <v>797</v>
      </c>
      <c r="E44" s="14" t="s">
        <v>798</v>
      </c>
      <c r="F44" s="14"/>
      <c r="G44" s="14"/>
      <c r="H44" s="15">
        <v>100</v>
      </c>
      <c r="I44" s="14" t="s">
        <v>255</v>
      </c>
      <c r="J44" s="15">
        <v>420</v>
      </c>
      <c r="K44" s="16">
        <v>840</v>
      </c>
      <c r="L44" s="17">
        <v>45927</v>
      </c>
      <c r="M44" s="17">
        <v>45928</v>
      </c>
      <c r="N44" s="14" t="s">
        <v>799</v>
      </c>
      <c r="O44" s="14" t="s">
        <v>657</v>
      </c>
      <c r="P44" s="14"/>
    </row>
    <row r="45" customHeight="1" spans="1:16">
      <c r="A45" s="13">
        <v>45</v>
      </c>
      <c r="B45" s="14" t="s">
        <v>178</v>
      </c>
      <c r="C45" s="14" t="s">
        <v>57</v>
      </c>
      <c r="D45" s="14" t="s">
        <v>800</v>
      </c>
      <c r="E45" s="14" t="s">
        <v>801</v>
      </c>
      <c r="F45" s="14"/>
      <c r="G45" s="14"/>
      <c r="H45" s="15">
        <v>100</v>
      </c>
      <c r="I45" s="14" t="s">
        <v>243</v>
      </c>
      <c r="J45" s="15">
        <v>1080</v>
      </c>
      <c r="K45" s="16">
        <v>1080</v>
      </c>
      <c r="L45" s="17">
        <v>45927</v>
      </c>
      <c r="M45" s="17">
        <v>45928</v>
      </c>
      <c r="N45" s="14" t="s">
        <v>802</v>
      </c>
      <c r="O45" s="14" t="s">
        <v>657</v>
      </c>
      <c r="P45" s="14"/>
    </row>
    <row r="46" customHeight="1" spans="1:16">
      <c r="A46" s="13">
        <v>46</v>
      </c>
      <c r="B46" s="14" t="s">
        <v>178</v>
      </c>
      <c r="C46" s="14" t="s">
        <v>9</v>
      </c>
      <c r="D46" s="14" t="s">
        <v>803</v>
      </c>
      <c r="E46" s="14" t="s">
        <v>804</v>
      </c>
      <c r="F46" s="14"/>
      <c r="G46" s="14"/>
      <c r="H46" s="15">
        <v>36</v>
      </c>
      <c r="I46" s="14" t="s">
        <v>243</v>
      </c>
      <c r="J46" s="15">
        <v>1600</v>
      </c>
      <c r="K46" s="16">
        <v>1600</v>
      </c>
      <c r="L46" s="17">
        <v>45927</v>
      </c>
      <c r="M46" s="17">
        <v>45928</v>
      </c>
      <c r="N46" s="14" t="s">
        <v>805</v>
      </c>
      <c r="O46" s="14" t="s">
        <v>657</v>
      </c>
      <c r="P46" s="14"/>
    </row>
    <row r="47" customHeight="1" spans="1:16">
      <c r="A47" s="13">
        <v>47</v>
      </c>
      <c r="B47" s="14" t="s">
        <v>178</v>
      </c>
      <c r="C47" s="14" t="s">
        <v>9</v>
      </c>
      <c r="D47" s="14" t="s">
        <v>806</v>
      </c>
      <c r="E47" s="14" t="s">
        <v>807</v>
      </c>
      <c r="F47" s="14"/>
      <c r="G47" s="14"/>
      <c r="H47" s="15">
        <v>36</v>
      </c>
      <c r="I47" s="14" t="s">
        <v>655</v>
      </c>
      <c r="J47" s="15">
        <v>750</v>
      </c>
      <c r="K47" s="16">
        <v>2250</v>
      </c>
      <c r="L47" s="17">
        <v>45928</v>
      </c>
      <c r="M47" s="17"/>
      <c r="N47" s="14"/>
      <c r="O47" s="14" t="s">
        <v>808</v>
      </c>
      <c r="P47" s="14"/>
    </row>
    <row r="48" customHeight="1" spans="1:16">
      <c r="A48" s="13">
        <v>48</v>
      </c>
      <c r="B48" s="14" t="s">
        <v>178</v>
      </c>
      <c r="C48" s="14" t="s">
        <v>9</v>
      </c>
      <c r="D48" s="14" t="s">
        <v>809</v>
      </c>
      <c r="E48" s="14" t="s">
        <v>810</v>
      </c>
      <c r="F48" s="14"/>
      <c r="G48" s="14"/>
      <c r="H48" s="15">
        <v>36</v>
      </c>
      <c r="I48" s="14" t="s">
        <v>243</v>
      </c>
      <c r="J48" s="15">
        <v>800</v>
      </c>
      <c r="K48" s="16">
        <v>800</v>
      </c>
      <c r="L48" s="17">
        <v>45928</v>
      </c>
      <c r="M48" s="17">
        <v>45928</v>
      </c>
      <c r="N48" s="14" t="s">
        <v>811</v>
      </c>
      <c r="O48" s="14" t="s">
        <v>657</v>
      </c>
      <c r="P48" s="14"/>
    </row>
    <row r="49" customHeight="1" spans="1:16">
      <c r="A49" s="13">
        <v>49</v>
      </c>
      <c r="B49" s="14" t="s">
        <v>178</v>
      </c>
      <c r="C49" s="14" t="s">
        <v>9</v>
      </c>
      <c r="D49" s="14" t="s">
        <v>812</v>
      </c>
      <c r="E49" s="14" t="s">
        <v>813</v>
      </c>
      <c r="F49" s="14"/>
      <c r="G49" s="14"/>
      <c r="H49" s="15">
        <v>36</v>
      </c>
      <c r="I49" s="14" t="s">
        <v>243</v>
      </c>
      <c r="J49" s="15">
        <v>800</v>
      </c>
      <c r="K49" s="16">
        <v>800</v>
      </c>
      <c r="L49" s="17">
        <v>45929</v>
      </c>
      <c r="M49" s="17">
        <v>45931</v>
      </c>
      <c r="N49" s="14" t="s">
        <v>814</v>
      </c>
      <c r="O49" s="14" t="s">
        <v>657</v>
      </c>
      <c r="P49" s="14"/>
    </row>
    <row r="50" customHeight="1" spans="1:16">
      <c r="A50" s="13">
        <v>50</v>
      </c>
      <c r="B50" s="14" t="s">
        <v>178</v>
      </c>
      <c r="C50" s="14" t="s">
        <v>9</v>
      </c>
      <c r="D50" s="14" t="s">
        <v>815</v>
      </c>
      <c r="E50" s="14" t="s">
        <v>816</v>
      </c>
      <c r="F50" s="14"/>
      <c r="G50" s="14"/>
      <c r="H50" s="15">
        <v>36</v>
      </c>
      <c r="I50" s="14" t="s">
        <v>255</v>
      </c>
      <c r="J50" s="15">
        <v>2300</v>
      </c>
      <c r="K50" s="16">
        <v>4600</v>
      </c>
      <c r="L50" s="17">
        <v>45929</v>
      </c>
      <c r="M50" s="17">
        <v>45931</v>
      </c>
      <c r="N50" s="14" t="s">
        <v>817</v>
      </c>
      <c r="O50" s="14" t="s">
        <v>657</v>
      </c>
      <c r="P50" s="14"/>
    </row>
    <row r="51" customHeight="1" spans="1:16">
      <c r="A51" s="13">
        <v>51</v>
      </c>
      <c r="B51" s="14" t="s">
        <v>178</v>
      </c>
      <c r="C51" s="14" t="s">
        <v>9</v>
      </c>
      <c r="D51" s="14" t="s">
        <v>803</v>
      </c>
      <c r="E51" s="14" t="s">
        <v>804</v>
      </c>
      <c r="F51" s="14"/>
      <c r="G51" s="14"/>
      <c r="H51" s="15">
        <v>36</v>
      </c>
      <c r="I51" s="14" t="s">
        <v>243</v>
      </c>
      <c r="J51" s="15">
        <v>1600</v>
      </c>
      <c r="K51" s="16">
        <v>1600</v>
      </c>
      <c r="L51" s="17">
        <v>45929</v>
      </c>
      <c r="M51" s="17">
        <v>45929</v>
      </c>
      <c r="N51" s="14" t="s">
        <v>818</v>
      </c>
      <c r="O51" s="14" t="s">
        <v>657</v>
      </c>
      <c r="P51" s="14"/>
    </row>
    <row r="52" customHeight="1" spans="1:16">
      <c r="A52" s="13">
        <v>52</v>
      </c>
      <c r="B52" s="14" t="s">
        <v>178</v>
      </c>
      <c r="C52" s="14" t="s">
        <v>9</v>
      </c>
      <c r="D52" s="14" t="s">
        <v>819</v>
      </c>
      <c r="E52" s="14" t="s">
        <v>820</v>
      </c>
      <c r="F52" s="14"/>
      <c r="G52" s="14"/>
      <c r="H52" s="15">
        <v>150</v>
      </c>
      <c r="I52" s="14" t="s">
        <v>243</v>
      </c>
      <c r="J52" s="15">
        <v>820</v>
      </c>
      <c r="K52" s="16">
        <v>820</v>
      </c>
      <c r="L52" s="17">
        <v>45933</v>
      </c>
      <c r="M52" s="17">
        <v>45934</v>
      </c>
      <c r="N52" s="14" t="s">
        <v>821</v>
      </c>
      <c r="O52" s="14" t="s">
        <v>657</v>
      </c>
      <c r="P52" s="14"/>
    </row>
    <row r="53" customHeight="1" spans="1:16">
      <c r="A53" s="13">
        <v>53</v>
      </c>
      <c r="B53" s="14" t="s">
        <v>171</v>
      </c>
      <c r="C53" s="14" t="s">
        <v>9</v>
      </c>
      <c r="D53" s="14" t="s">
        <v>44</v>
      </c>
      <c r="E53" s="14" t="s">
        <v>822</v>
      </c>
      <c r="F53" s="14"/>
      <c r="G53" s="14"/>
      <c r="H53" s="15">
        <v>36</v>
      </c>
      <c r="I53" s="14" t="s">
        <v>243</v>
      </c>
      <c r="J53" s="15">
        <v>2100</v>
      </c>
      <c r="K53" s="16">
        <v>2100</v>
      </c>
      <c r="L53" s="17">
        <v>45934</v>
      </c>
      <c r="M53" s="17">
        <v>45934</v>
      </c>
      <c r="N53" s="14" t="s">
        <v>823</v>
      </c>
      <c r="O53" s="14" t="s">
        <v>657</v>
      </c>
      <c r="P53" s="14"/>
    </row>
    <row r="54" customHeight="1" spans="1:16">
      <c r="A54" s="13">
        <v>54</v>
      </c>
      <c r="B54" s="14" t="s">
        <v>178</v>
      </c>
      <c r="C54" s="14" t="s">
        <v>12</v>
      </c>
      <c r="D54" s="14" t="s">
        <v>824</v>
      </c>
      <c r="E54" s="14" t="s">
        <v>825</v>
      </c>
      <c r="F54" s="14"/>
      <c r="G54" s="14"/>
      <c r="H54" s="15">
        <v>120</v>
      </c>
      <c r="I54" s="14" t="s">
        <v>255</v>
      </c>
      <c r="J54" s="15">
        <v>1058</v>
      </c>
      <c r="K54" s="16">
        <v>2116</v>
      </c>
      <c r="L54" s="17">
        <v>45936</v>
      </c>
      <c r="M54" s="17"/>
      <c r="N54" s="14"/>
      <c r="O54" s="14" t="s">
        <v>808</v>
      </c>
      <c r="P54" s="14"/>
    </row>
    <row r="55" customHeight="1" spans="1:16">
      <c r="A55" s="13">
        <v>55</v>
      </c>
      <c r="B55" s="14" t="s">
        <v>178</v>
      </c>
      <c r="C55" s="14" t="s">
        <v>9</v>
      </c>
      <c r="D55" s="14" t="s">
        <v>826</v>
      </c>
      <c r="E55" s="14" t="s">
        <v>827</v>
      </c>
      <c r="F55" s="14"/>
      <c r="G55" s="14"/>
      <c r="H55" s="15">
        <v>80</v>
      </c>
      <c r="I55" s="14" t="s">
        <v>255</v>
      </c>
      <c r="J55" s="15">
        <v>920</v>
      </c>
      <c r="K55" s="16">
        <v>1840</v>
      </c>
      <c r="L55" s="17">
        <v>45936</v>
      </c>
      <c r="M55" s="17">
        <v>45937</v>
      </c>
      <c r="N55" s="14" t="s">
        <v>828</v>
      </c>
      <c r="O55" s="14" t="s">
        <v>657</v>
      </c>
      <c r="P55" s="14"/>
    </row>
    <row r="56" customHeight="1" spans="1:16">
      <c r="A56" s="13">
        <v>56</v>
      </c>
      <c r="B56" s="14" t="s">
        <v>178</v>
      </c>
      <c r="C56" s="14" t="s">
        <v>57</v>
      </c>
      <c r="D56" s="14" t="s">
        <v>829</v>
      </c>
      <c r="E56" s="14" t="s">
        <v>830</v>
      </c>
      <c r="F56" s="14"/>
      <c r="G56" s="14"/>
      <c r="H56" s="15">
        <v>25</v>
      </c>
      <c r="I56" s="14" t="s">
        <v>255</v>
      </c>
      <c r="J56" s="15">
        <v>500</v>
      </c>
      <c r="K56" s="16">
        <v>1000</v>
      </c>
      <c r="L56" s="17">
        <v>45936</v>
      </c>
      <c r="M56" s="17">
        <v>45936</v>
      </c>
      <c r="N56" s="14" t="s">
        <v>831</v>
      </c>
      <c r="O56" s="14" t="s">
        <v>657</v>
      </c>
      <c r="P56" s="14"/>
    </row>
    <row r="57" customHeight="1" spans="1:16">
      <c r="A57" s="13">
        <v>57</v>
      </c>
      <c r="B57" s="14" t="s">
        <v>178</v>
      </c>
      <c r="C57" s="14" t="s">
        <v>17</v>
      </c>
      <c r="D57" s="14" t="s">
        <v>832</v>
      </c>
      <c r="E57" s="14" t="s">
        <v>833</v>
      </c>
      <c r="F57" s="14"/>
      <c r="G57" s="14"/>
      <c r="H57" s="15">
        <v>80</v>
      </c>
      <c r="I57" s="14" t="s">
        <v>255</v>
      </c>
      <c r="J57" s="15">
        <v>400</v>
      </c>
      <c r="K57" s="16">
        <v>800</v>
      </c>
      <c r="L57" s="17">
        <v>45936</v>
      </c>
      <c r="M57" s="17">
        <v>45936</v>
      </c>
      <c r="N57" s="14" t="s">
        <v>834</v>
      </c>
      <c r="O57" s="14" t="s">
        <v>835</v>
      </c>
      <c r="P57" s="14"/>
    </row>
    <row r="58" customHeight="1" spans="1:16">
      <c r="A58" s="13">
        <v>58</v>
      </c>
      <c r="B58" s="14" t="s">
        <v>171</v>
      </c>
      <c r="C58" s="14" t="s">
        <v>673</v>
      </c>
      <c r="D58" s="14" t="s">
        <v>673</v>
      </c>
      <c r="E58" s="14" t="s">
        <v>836</v>
      </c>
      <c r="F58" s="14"/>
      <c r="G58" s="14"/>
      <c r="H58" s="15">
        <v>8</v>
      </c>
      <c r="I58" s="14" t="s">
        <v>255</v>
      </c>
      <c r="J58" s="15">
        <v>42</v>
      </c>
      <c r="K58" s="16">
        <v>84</v>
      </c>
      <c r="L58" s="17">
        <v>45936</v>
      </c>
      <c r="M58" s="17">
        <v>45936</v>
      </c>
      <c r="N58" s="14" t="s">
        <v>837</v>
      </c>
      <c r="O58" s="14" t="s">
        <v>657</v>
      </c>
      <c r="P58" s="14"/>
    </row>
    <row r="59" customHeight="1" spans="1:16">
      <c r="A59" s="13">
        <v>59</v>
      </c>
      <c r="B59" s="14" t="s">
        <v>171</v>
      </c>
      <c r="C59" s="14" t="s">
        <v>9</v>
      </c>
      <c r="D59" s="14" t="s">
        <v>838</v>
      </c>
      <c r="E59" s="14" t="s">
        <v>839</v>
      </c>
      <c r="F59" s="14"/>
      <c r="G59" s="14"/>
      <c r="H59" s="15">
        <v>36</v>
      </c>
      <c r="I59" s="14" t="s">
        <v>255</v>
      </c>
      <c r="J59" s="15">
        <v>1280</v>
      </c>
      <c r="K59" s="16">
        <v>2560</v>
      </c>
      <c r="L59" s="17">
        <v>45936</v>
      </c>
      <c r="M59" s="17">
        <v>45937</v>
      </c>
      <c r="N59" s="14" t="s">
        <v>840</v>
      </c>
      <c r="O59" s="14" t="s">
        <v>657</v>
      </c>
      <c r="P59" s="14"/>
    </row>
    <row r="60" customHeight="1" spans="1:16">
      <c r="A60" s="13">
        <v>60</v>
      </c>
      <c r="B60" s="14" t="s">
        <v>171</v>
      </c>
      <c r="C60" s="14" t="s">
        <v>9</v>
      </c>
      <c r="D60" s="14" t="s">
        <v>841</v>
      </c>
      <c r="E60" s="14" t="s">
        <v>842</v>
      </c>
      <c r="F60" s="14"/>
      <c r="G60" s="14"/>
      <c r="H60" s="15">
        <v>36</v>
      </c>
      <c r="I60" s="14" t="s">
        <v>255</v>
      </c>
      <c r="J60" s="15">
        <v>850</v>
      </c>
      <c r="K60" s="16">
        <v>1700</v>
      </c>
      <c r="L60" s="17">
        <v>45937</v>
      </c>
      <c r="M60" s="17">
        <v>45937</v>
      </c>
      <c r="N60" s="14" t="s">
        <v>843</v>
      </c>
      <c r="O60" s="14" t="s">
        <v>657</v>
      </c>
      <c r="P60" s="14"/>
    </row>
    <row r="61" customHeight="1" spans="1:16">
      <c r="A61" s="13">
        <v>61</v>
      </c>
      <c r="B61" s="14" t="s">
        <v>844</v>
      </c>
      <c r="C61" s="14" t="s">
        <v>57</v>
      </c>
      <c r="D61" s="14" t="s">
        <v>83</v>
      </c>
      <c r="E61" s="14" t="s">
        <v>845</v>
      </c>
      <c r="F61" s="14"/>
      <c r="G61" s="14"/>
      <c r="H61" s="15">
        <v>100</v>
      </c>
      <c r="I61" s="14" t="s">
        <v>243</v>
      </c>
      <c r="J61" s="15">
        <v>1300</v>
      </c>
      <c r="K61" s="16">
        <v>1300</v>
      </c>
      <c r="L61" s="17">
        <v>45937</v>
      </c>
      <c r="M61" s="17">
        <v>45938</v>
      </c>
      <c r="N61" s="14" t="s">
        <v>846</v>
      </c>
      <c r="O61" s="14" t="s">
        <v>657</v>
      </c>
      <c r="P61" s="14"/>
    </row>
    <row r="62" customHeight="1" spans="1:16">
      <c r="A62" s="13">
        <v>62</v>
      </c>
      <c r="B62" s="14" t="s">
        <v>844</v>
      </c>
      <c r="C62" s="14" t="s">
        <v>12</v>
      </c>
      <c r="D62" s="14" t="s">
        <v>847</v>
      </c>
      <c r="E62" s="14" t="s">
        <v>848</v>
      </c>
      <c r="F62" s="14"/>
      <c r="G62" s="14"/>
      <c r="H62" s="15">
        <v>100</v>
      </c>
      <c r="I62" s="14" t="s">
        <v>243</v>
      </c>
      <c r="J62" s="15">
        <v>850</v>
      </c>
      <c r="K62" s="16">
        <v>850</v>
      </c>
      <c r="L62" s="17">
        <v>45937</v>
      </c>
      <c r="M62" s="17">
        <v>45939</v>
      </c>
      <c r="N62" s="14" t="s">
        <v>849</v>
      </c>
      <c r="O62" s="14" t="s">
        <v>657</v>
      </c>
      <c r="P62" s="14"/>
    </row>
    <row r="63" customHeight="1" spans="1:16">
      <c r="A63" s="13">
        <v>63</v>
      </c>
      <c r="B63" s="14" t="s">
        <v>844</v>
      </c>
      <c r="C63" s="14" t="s">
        <v>12</v>
      </c>
      <c r="D63" s="14" t="s">
        <v>850</v>
      </c>
      <c r="E63" s="14" t="s">
        <v>851</v>
      </c>
      <c r="F63" s="14"/>
      <c r="G63" s="14"/>
      <c r="H63" s="15">
        <v>180</v>
      </c>
      <c r="I63" s="14" t="s">
        <v>255</v>
      </c>
      <c r="J63" s="15">
        <v>800</v>
      </c>
      <c r="K63" s="16">
        <v>1600</v>
      </c>
      <c r="L63" s="17">
        <v>45937</v>
      </c>
      <c r="M63" s="17">
        <v>45938</v>
      </c>
      <c r="N63" s="14" t="s">
        <v>852</v>
      </c>
      <c r="O63" s="14" t="s">
        <v>657</v>
      </c>
      <c r="P63" s="14"/>
    </row>
    <row r="64" customHeight="1" spans="1:16">
      <c r="A64" s="13">
        <v>64</v>
      </c>
      <c r="B64" s="14" t="s">
        <v>171</v>
      </c>
      <c r="C64" s="14" t="s">
        <v>9</v>
      </c>
      <c r="D64" s="14" t="s">
        <v>853</v>
      </c>
      <c r="E64" s="14" t="s">
        <v>854</v>
      </c>
      <c r="F64" s="14"/>
      <c r="G64" s="14"/>
      <c r="H64" s="15">
        <v>36</v>
      </c>
      <c r="I64" s="14" t="s">
        <v>255</v>
      </c>
      <c r="J64" s="15">
        <v>1600</v>
      </c>
      <c r="K64" s="16">
        <v>3200</v>
      </c>
      <c r="L64" s="17">
        <v>45938</v>
      </c>
      <c r="M64" s="17">
        <v>45940</v>
      </c>
      <c r="N64" s="14" t="s">
        <v>855</v>
      </c>
      <c r="O64" s="14" t="s">
        <v>657</v>
      </c>
      <c r="P64" s="14"/>
    </row>
    <row r="65" customHeight="1" spans="1:16">
      <c r="A65" s="13">
        <v>65</v>
      </c>
      <c r="B65" s="14" t="s">
        <v>178</v>
      </c>
      <c r="C65" s="14" t="s">
        <v>698</v>
      </c>
      <c r="D65" s="14" t="s">
        <v>856</v>
      </c>
      <c r="E65" s="14" t="s">
        <v>857</v>
      </c>
      <c r="F65" s="14"/>
      <c r="G65" s="14"/>
      <c r="H65" s="15">
        <v>8</v>
      </c>
      <c r="I65" s="14" t="s">
        <v>243</v>
      </c>
      <c r="J65" s="15">
        <v>1720</v>
      </c>
      <c r="K65" s="16">
        <v>1720</v>
      </c>
      <c r="L65" s="17">
        <v>45938</v>
      </c>
      <c r="M65" s="17">
        <v>45939</v>
      </c>
      <c r="N65" s="14" t="s">
        <v>858</v>
      </c>
      <c r="O65" s="14" t="s">
        <v>657</v>
      </c>
      <c r="P65" s="14"/>
    </row>
    <row r="66" customHeight="1" spans="1:16">
      <c r="A66" s="13">
        <v>66</v>
      </c>
      <c r="B66" s="14" t="s">
        <v>178</v>
      </c>
      <c r="C66" s="14" t="s">
        <v>9</v>
      </c>
      <c r="D66" s="14" t="s">
        <v>859</v>
      </c>
      <c r="E66" s="14" t="s">
        <v>860</v>
      </c>
      <c r="F66" s="14"/>
      <c r="G66" s="14"/>
      <c r="H66" s="15">
        <v>48</v>
      </c>
      <c r="I66" s="14" t="s">
        <v>681</v>
      </c>
      <c r="J66" s="15">
        <v>300</v>
      </c>
      <c r="K66" s="16">
        <v>4500</v>
      </c>
      <c r="L66" s="17">
        <v>45938</v>
      </c>
      <c r="M66" s="17">
        <v>45938</v>
      </c>
      <c r="N66" s="14" t="s">
        <v>861</v>
      </c>
      <c r="O66" s="14" t="s">
        <v>657</v>
      </c>
      <c r="P66" s="14"/>
    </row>
    <row r="67" customHeight="1" spans="1:16">
      <c r="A67" s="13">
        <v>67</v>
      </c>
      <c r="B67" s="14" t="s">
        <v>171</v>
      </c>
      <c r="C67" s="14" t="s">
        <v>9</v>
      </c>
      <c r="D67" s="14" t="s">
        <v>11</v>
      </c>
      <c r="E67" s="14" t="s">
        <v>10</v>
      </c>
      <c r="F67" s="14"/>
      <c r="G67" s="14"/>
      <c r="H67" s="15">
        <v>24</v>
      </c>
      <c r="I67" s="14" t="s">
        <v>243</v>
      </c>
      <c r="J67" s="15">
        <v>2066.8</v>
      </c>
      <c r="K67" s="16">
        <v>2066.8</v>
      </c>
      <c r="L67" s="17">
        <v>45944</v>
      </c>
      <c r="M67" s="17">
        <v>45946</v>
      </c>
      <c r="N67" s="14" t="s">
        <v>862</v>
      </c>
      <c r="O67" s="14" t="s">
        <v>657</v>
      </c>
      <c r="P67" s="14"/>
    </row>
    <row r="68" customHeight="1" spans="1:16">
      <c r="A68" s="13">
        <v>68</v>
      </c>
      <c r="B68" s="14" t="s">
        <v>173</v>
      </c>
      <c r="C68" s="14" t="s">
        <v>12</v>
      </c>
      <c r="D68" s="14" t="s">
        <v>14</v>
      </c>
      <c r="E68" s="14" t="s">
        <v>13</v>
      </c>
      <c r="F68" s="14"/>
      <c r="G68" s="14"/>
      <c r="H68" s="15">
        <v>90</v>
      </c>
      <c r="I68" s="14" t="s">
        <v>255</v>
      </c>
      <c r="J68" s="15">
        <v>850</v>
      </c>
      <c r="K68" s="16">
        <v>1700</v>
      </c>
      <c r="L68" s="17">
        <v>45944</v>
      </c>
      <c r="M68" s="17">
        <v>45944</v>
      </c>
      <c r="N68" s="14" t="s">
        <v>863</v>
      </c>
      <c r="O68" s="14" t="s">
        <v>657</v>
      </c>
      <c r="P68" s="14"/>
    </row>
    <row r="69" customHeight="1" spans="1:16">
      <c r="A69" s="13">
        <v>69</v>
      </c>
      <c r="B69" s="14" t="s">
        <v>173</v>
      </c>
      <c r="C69" s="14" t="s">
        <v>9</v>
      </c>
      <c r="D69" s="14" t="s">
        <v>16</v>
      </c>
      <c r="E69" s="14" t="s">
        <v>15</v>
      </c>
      <c r="F69" s="14"/>
      <c r="G69" s="14"/>
      <c r="H69" s="15">
        <v>36</v>
      </c>
      <c r="I69" s="14" t="s">
        <v>255</v>
      </c>
      <c r="J69" s="15">
        <v>430</v>
      </c>
      <c r="K69" s="16">
        <v>860</v>
      </c>
      <c r="L69" s="17">
        <v>45944</v>
      </c>
      <c r="M69" s="17">
        <v>45951</v>
      </c>
      <c r="N69" s="14" t="s">
        <v>864</v>
      </c>
      <c r="O69" s="14" t="s">
        <v>657</v>
      </c>
      <c r="P69" s="14"/>
    </row>
    <row r="70" customHeight="1" spans="1:16">
      <c r="A70" s="13">
        <v>70</v>
      </c>
      <c r="B70" s="14" t="s">
        <v>173</v>
      </c>
      <c r="C70" s="14" t="s">
        <v>17</v>
      </c>
      <c r="D70" s="14" t="s">
        <v>19</v>
      </c>
      <c r="E70" s="14" t="s">
        <v>865</v>
      </c>
      <c r="F70" s="14"/>
      <c r="G70" s="14"/>
      <c r="H70" s="15">
        <v>100</v>
      </c>
      <c r="I70" s="14" t="s">
        <v>255</v>
      </c>
      <c r="J70" s="15">
        <v>470</v>
      </c>
      <c r="K70" s="16">
        <v>940</v>
      </c>
      <c r="L70" s="17">
        <v>45944</v>
      </c>
      <c r="M70" s="17">
        <v>45951</v>
      </c>
      <c r="N70" s="14" t="s">
        <v>866</v>
      </c>
      <c r="O70" s="14" t="s">
        <v>657</v>
      </c>
      <c r="P70" s="14"/>
    </row>
    <row r="71" customHeight="1" spans="1:16">
      <c r="A71" s="13">
        <v>71</v>
      </c>
      <c r="B71" s="14" t="s">
        <v>171</v>
      </c>
      <c r="C71" s="14" t="s">
        <v>9</v>
      </c>
      <c r="D71" s="14" t="s">
        <v>21</v>
      </c>
      <c r="E71" s="14" t="s">
        <v>20</v>
      </c>
      <c r="F71" s="14"/>
      <c r="G71" s="14"/>
      <c r="H71" s="15">
        <v>36</v>
      </c>
      <c r="I71" s="14" t="s">
        <v>243</v>
      </c>
      <c r="J71" s="15">
        <v>1200</v>
      </c>
      <c r="K71" s="16">
        <v>1200</v>
      </c>
      <c r="L71" s="17">
        <v>45944</v>
      </c>
      <c r="M71" s="17">
        <v>45946</v>
      </c>
      <c r="N71" s="14" t="s">
        <v>867</v>
      </c>
      <c r="O71" s="14" t="s">
        <v>657</v>
      </c>
      <c r="P71" s="14"/>
    </row>
    <row r="72" customHeight="1" spans="1:16">
      <c r="A72" s="13">
        <v>72</v>
      </c>
      <c r="B72" s="14" t="s">
        <v>24</v>
      </c>
      <c r="C72" s="14" t="s">
        <v>868</v>
      </c>
      <c r="D72" s="14" t="s">
        <v>24</v>
      </c>
      <c r="E72" s="14" t="s">
        <v>23</v>
      </c>
      <c r="F72" s="14"/>
      <c r="G72" s="14"/>
      <c r="H72" s="15">
        <v>48</v>
      </c>
      <c r="I72" s="14" t="s">
        <v>243</v>
      </c>
      <c r="J72" s="15">
        <v>1280</v>
      </c>
      <c r="K72" s="16">
        <v>1280</v>
      </c>
      <c r="L72" s="17">
        <v>45950</v>
      </c>
      <c r="M72" s="17">
        <v>45950</v>
      </c>
      <c r="N72" s="14" t="s">
        <v>869</v>
      </c>
      <c r="O72" s="14" t="s">
        <v>657</v>
      </c>
      <c r="P72" s="14"/>
    </row>
    <row r="73" customHeight="1" spans="1:16">
      <c r="A73" s="13">
        <v>73</v>
      </c>
      <c r="B73" s="14" t="s">
        <v>24</v>
      </c>
      <c r="C73" s="14" t="s">
        <v>868</v>
      </c>
      <c r="D73" s="14" t="s">
        <v>24</v>
      </c>
      <c r="E73" s="14" t="s">
        <v>870</v>
      </c>
      <c r="F73" s="14"/>
      <c r="G73" s="14"/>
      <c r="H73" s="15">
        <v>48</v>
      </c>
      <c r="I73" s="14" t="s">
        <v>243</v>
      </c>
      <c r="J73" s="15">
        <v>1036.8</v>
      </c>
      <c r="K73" s="16">
        <v>1036.8</v>
      </c>
      <c r="L73" s="17">
        <v>45950</v>
      </c>
      <c r="M73" s="17"/>
      <c r="N73" s="14"/>
      <c r="O73" s="14" t="s">
        <v>808</v>
      </c>
      <c r="P73" s="14"/>
    </row>
    <row r="74" customHeight="1" spans="1:16">
      <c r="A74" s="13">
        <v>74</v>
      </c>
      <c r="B74" s="14" t="s">
        <v>24</v>
      </c>
      <c r="C74" s="14" t="s">
        <v>868</v>
      </c>
      <c r="D74" s="14" t="s">
        <v>24</v>
      </c>
      <c r="E74" s="14" t="s">
        <v>26</v>
      </c>
      <c r="F74" s="14"/>
      <c r="G74" s="14"/>
      <c r="H74" s="15">
        <v>240</v>
      </c>
      <c r="I74" s="14" t="s">
        <v>243</v>
      </c>
      <c r="J74" s="15">
        <v>1464</v>
      </c>
      <c r="K74" s="16">
        <v>1464</v>
      </c>
      <c r="L74" s="17">
        <v>45950</v>
      </c>
      <c r="M74" s="17">
        <v>45949</v>
      </c>
      <c r="N74" s="14" t="s">
        <v>871</v>
      </c>
      <c r="O74" s="14" t="s">
        <v>657</v>
      </c>
      <c r="P74" s="14"/>
    </row>
    <row r="75" customHeight="1" spans="1:16">
      <c r="A75" s="13">
        <v>75</v>
      </c>
      <c r="B75" s="14" t="s">
        <v>178</v>
      </c>
      <c r="C75" s="14" t="s">
        <v>17</v>
      </c>
      <c r="D75" s="14" t="s">
        <v>28</v>
      </c>
      <c r="E75" s="14" t="s">
        <v>872</v>
      </c>
      <c r="F75" s="14"/>
      <c r="G75" s="14"/>
      <c r="H75" s="15">
        <v>52</v>
      </c>
      <c r="I75" s="14" t="s">
        <v>255</v>
      </c>
      <c r="J75" s="15">
        <v>420</v>
      </c>
      <c r="K75" s="16">
        <v>840</v>
      </c>
      <c r="L75" s="17">
        <v>45951</v>
      </c>
      <c r="M75" s="17">
        <v>45952</v>
      </c>
      <c r="N75" s="14" t="s">
        <v>873</v>
      </c>
      <c r="O75" s="14" t="s">
        <v>657</v>
      </c>
      <c r="P75" s="14"/>
    </row>
    <row r="76" customHeight="1" spans="1:16">
      <c r="A76" s="13">
        <v>76</v>
      </c>
      <c r="B76" s="14" t="s">
        <v>178</v>
      </c>
      <c r="C76" s="14" t="s">
        <v>9</v>
      </c>
      <c r="D76" s="14" t="s">
        <v>30</v>
      </c>
      <c r="E76" s="14" t="s">
        <v>874</v>
      </c>
      <c r="F76" s="14"/>
      <c r="G76" s="14"/>
      <c r="H76" s="15">
        <v>36</v>
      </c>
      <c r="I76" s="14" t="s">
        <v>255</v>
      </c>
      <c r="J76" s="15">
        <v>750</v>
      </c>
      <c r="K76" s="16">
        <v>1500</v>
      </c>
      <c r="L76" s="17">
        <v>45951</v>
      </c>
      <c r="M76" s="17">
        <v>45952</v>
      </c>
      <c r="N76" s="14" t="s">
        <v>875</v>
      </c>
      <c r="O76" s="14" t="s">
        <v>657</v>
      </c>
      <c r="P76" s="14"/>
    </row>
    <row r="77" customHeight="1" spans="1:16">
      <c r="A77" s="13">
        <v>77</v>
      </c>
      <c r="B77" s="14" t="s">
        <v>178</v>
      </c>
      <c r="C77" s="14" t="s">
        <v>9</v>
      </c>
      <c r="D77" s="14" t="s">
        <v>744</v>
      </c>
      <c r="E77" s="14" t="s">
        <v>876</v>
      </c>
      <c r="F77" s="14"/>
      <c r="G77" s="14"/>
      <c r="H77" s="15"/>
      <c r="I77" s="14"/>
      <c r="J77" s="15"/>
      <c r="K77" s="16">
        <v>0</v>
      </c>
      <c r="L77" s="17"/>
      <c r="M77" s="17">
        <v>45952</v>
      </c>
      <c r="N77" s="14" t="s">
        <v>877</v>
      </c>
      <c r="O77" s="14" t="s">
        <v>657</v>
      </c>
      <c r="P77" s="14"/>
    </row>
    <row r="78" customHeight="1" spans="1:16">
      <c r="A78" s="13">
        <v>78</v>
      </c>
      <c r="B78" s="14" t="s">
        <v>178</v>
      </c>
      <c r="C78" s="14" t="s">
        <v>9</v>
      </c>
      <c r="D78" s="14" t="s">
        <v>32</v>
      </c>
      <c r="E78" s="14" t="s">
        <v>878</v>
      </c>
      <c r="F78" s="14"/>
      <c r="G78" s="14"/>
      <c r="H78" s="15">
        <v>10</v>
      </c>
      <c r="I78" s="14" t="s">
        <v>255</v>
      </c>
      <c r="J78" s="15">
        <v>850</v>
      </c>
      <c r="K78" s="16">
        <v>1700</v>
      </c>
      <c r="L78" s="17">
        <v>45958</v>
      </c>
      <c r="M78" s="17">
        <v>45961</v>
      </c>
      <c r="N78" s="14" t="s">
        <v>879</v>
      </c>
      <c r="O78" s="14" t="s">
        <v>657</v>
      </c>
      <c r="P78" s="14"/>
    </row>
    <row r="79" customHeight="1" spans="1:16">
      <c r="A79" s="13">
        <v>79</v>
      </c>
      <c r="B79" s="14" t="s">
        <v>178</v>
      </c>
      <c r="C79" s="14" t="s">
        <v>17</v>
      </c>
      <c r="D79" s="14" t="s">
        <v>34</v>
      </c>
      <c r="E79" s="14" t="s">
        <v>33</v>
      </c>
      <c r="F79" s="14"/>
      <c r="G79" s="14"/>
      <c r="H79" s="15">
        <v>300</v>
      </c>
      <c r="I79" s="14" t="s">
        <v>255</v>
      </c>
      <c r="J79" s="15">
        <v>1020</v>
      </c>
      <c r="K79" s="16">
        <v>2040</v>
      </c>
      <c r="L79" s="17">
        <v>45958</v>
      </c>
      <c r="M79" s="17">
        <v>45962</v>
      </c>
      <c r="N79" s="14" t="s">
        <v>880</v>
      </c>
      <c r="O79" s="14" t="s">
        <v>657</v>
      </c>
      <c r="P79" s="14"/>
    </row>
    <row r="80" customHeight="1" spans="1:16">
      <c r="A80" s="13">
        <v>80</v>
      </c>
      <c r="B80" s="14" t="s">
        <v>178</v>
      </c>
      <c r="C80" s="14" t="s">
        <v>9</v>
      </c>
      <c r="D80" s="14" t="s">
        <v>36</v>
      </c>
      <c r="E80" s="14" t="s">
        <v>35</v>
      </c>
      <c r="F80" s="14"/>
      <c r="G80" s="14"/>
      <c r="H80" s="15">
        <v>36</v>
      </c>
      <c r="I80" s="14" t="s">
        <v>243</v>
      </c>
      <c r="J80" s="15">
        <v>1800</v>
      </c>
      <c r="K80" s="16">
        <v>1800</v>
      </c>
      <c r="L80" s="17">
        <v>45958</v>
      </c>
      <c r="M80" s="17">
        <v>45958</v>
      </c>
      <c r="N80" s="14" t="s">
        <v>881</v>
      </c>
      <c r="O80" s="14" t="s">
        <v>657</v>
      </c>
      <c r="P80" s="14"/>
    </row>
    <row r="81" customHeight="1" spans="1:16">
      <c r="A81" s="13">
        <v>81</v>
      </c>
      <c r="B81" s="14" t="s">
        <v>178</v>
      </c>
      <c r="C81" s="14" t="s">
        <v>12</v>
      </c>
      <c r="D81" s="14" t="s">
        <v>38</v>
      </c>
      <c r="E81" s="14" t="s">
        <v>37</v>
      </c>
      <c r="F81" s="14"/>
      <c r="G81" s="14"/>
      <c r="H81" s="15">
        <v>30</v>
      </c>
      <c r="I81" s="14" t="s">
        <v>255</v>
      </c>
      <c r="J81" s="15">
        <v>480</v>
      </c>
      <c r="K81" s="16">
        <v>960</v>
      </c>
      <c r="L81" s="17">
        <v>45958</v>
      </c>
      <c r="M81" s="17">
        <v>45959</v>
      </c>
      <c r="N81" s="14" t="s">
        <v>882</v>
      </c>
      <c r="O81" s="14" t="s">
        <v>657</v>
      </c>
      <c r="P81" s="14"/>
    </row>
    <row r="82" customHeight="1" spans="1:16">
      <c r="A82" s="13">
        <v>82</v>
      </c>
      <c r="B82" s="14" t="s">
        <v>178</v>
      </c>
      <c r="C82" s="14" t="s">
        <v>9</v>
      </c>
      <c r="D82" s="14" t="s">
        <v>40</v>
      </c>
      <c r="E82" s="14" t="s">
        <v>39</v>
      </c>
      <c r="F82" s="14"/>
      <c r="G82" s="14"/>
      <c r="H82" s="15">
        <v>36</v>
      </c>
      <c r="I82" s="14" t="s">
        <v>243</v>
      </c>
      <c r="J82" s="15">
        <v>2400</v>
      </c>
      <c r="K82" s="16">
        <v>2400</v>
      </c>
      <c r="L82" s="17">
        <v>45958</v>
      </c>
      <c r="M82" s="17">
        <v>45959</v>
      </c>
      <c r="N82" s="14" t="s">
        <v>883</v>
      </c>
      <c r="O82" s="14" t="s">
        <v>657</v>
      </c>
      <c r="P82" s="14"/>
    </row>
    <row r="83" customHeight="1" spans="1:16">
      <c r="A83" s="13">
        <v>83</v>
      </c>
      <c r="B83" s="14" t="s">
        <v>21</v>
      </c>
      <c r="C83" s="14" t="s">
        <v>9</v>
      </c>
      <c r="D83" s="14" t="s">
        <v>21</v>
      </c>
      <c r="E83" s="14" t="s">
        <v>41</v>
      </c>
      <c r="F83" s="14"/>
      <c r="G83" s="14"/>
      <c r="H83" s="15">
        <v>48</v>
      </c>
      <c r="I83" s="14" t="s">
        <v>255</v>
      </c>
      <c r="J83" s="15">
        <v>1440</v>
      </c>
      <c r="K83" s="16">
        <v>2880</v>
      </c>
      <c r="L83" s="17">
        <v>45958</v>
      </c>
      <c r="M83" s="17">
        <v>45962</v>
      </c>
      <c r="N83" s="14" t="s">
        <v>884</v>
      </c>
      <c r="O83" s="14" t="s">
        <v>657</v>
      </c>
      <c r="P83" s="14"/>
    </row>
    <row r="84" customHeight="1" spans="1:16">
      <c r="A84" s="13">
        <v>84</v>
      </c>
      <c r="B84" s="14" t="s">
        <v>21</v>
      </c>
      <c r="C84" s="14" t="s">
        <v>9</v>
      </c>
      <c r="D84" s="14" t="s">
        <v>21</v>
      </c>
      <c r="E84" s="14" t="s">
        <v>885</v>
      </c>
      <c r="F84" s="14"/>
      <c r="G84" s="14"/>
      <c r="H84" s="15">
        <v>48</v>
      </c>
      <c r="I84" s="14" t="s">
        <v>243</v>
      </c>
      <c r="J84" s="15">
        <v>1440</v>
      </c>
      <c r="K84" s="16">
        <v>1440</v>
      </c>
      <c r="L84" s="17">
        <v>45958</v>
      </c>
      <c r="M84" s="17">
        <v>45962</v>
      </c>
      <c r="N84" s="14" t="s">
        <v>884</v>
      </c>
      <c r="O84" s="14" t="s">
        <v>657</v>
      </c>
      <c r="P84" s="14"/>
    </row>
    <row r="85" customHeight="1" spans="1:16">
      <c r="A85" s="13">
        <v>85</v>
      </c>
      <c r="B85" s="14" t="s">
        <v>44</v>
      </c>
      <c r="C85" s="14" t="s">
        <v>9</v>
      </c>
      <c r="D85" s="14" t="s">
        <v>44</v>
      </c>
      <c r="E85" s="14" t="s">
        <v>43</v>
      </c>
      <c r="F85" s="14"/>
      <c r="G85" s="14"/>
      <c r="H85" s="15">
        <v>36</v>
      </c>
      <c r="I85" s="14" t="s">
        <v>243</v>
      </c>
      <c r="J85" s="15">
        <v>2880</v>
      </c>
      <c r="K85" s="16">
        <v>2880</v>
      </c>
      <c r="L85" s="17">
        <v>45958</v>
      </c>
      <c r="M85" s="17">
        <v>45958</v>
      </c>
      <c r="N85" s="14" t="s">
        <v>886</v>
      </c>
      <c r="O85" s="14" t="s">
        <v>657</v>
      </c>
      <c r="P85" s="14"/>
    </row>
    <row r="86" customHeight="1" spans="1:16">
      <c r="A86" s="13">
        <v>86</v>
      </c>
      <c r="B86" s="14" t="s">
        <v>44</v>
      </c>
      <c r="C86" s="14" t="s">
        <v>9</v>
      </c>
      <c r="D86" s="14" t="s">
        <v>44</v>
      </c>
      <c r="E86" s="14" t="s">
        <v>45</v>
      </c>
      <c r="F86" s="14"/>
      <c r="G86" s="14"/>
      <c r="H86" s="15">
        <v>36</v>
      </c>
      <c r="I86" s="14" t="s">
        <v>243</v>
      </c>
      <c r="J86" s="15">
        <v>1800</v>
      </c>
      <c r="K86" s="16">
        <v>1800</v>
      </c>
      <c r="L86" s="17">
        <v>45958</v>
      </c>
      <c r="M86" s="17">
        <v>45958</v>
      </c>
      <c r="N86" s="14" t="s">
        <v>887</v>
      </c>
      <c r="O86" s="14" t="s">
        <v>657</v>
      </c>
      <c r="P86" s="14"/>
    </row>
    <row r="87" customHeight="1" spans="1:16">
      <c r="A87" s="13">
        <v>87</v>
      </c>
      <c r="B87" s="14" t="s">
        <v>173</v>
      </c>
      <c r="C87" s="14" t="s">
        <v>698</v>
      </c>
      <c r="D87" s="14" t="s">
        <v>48</v>
      </c>
      <c r="E87" s="14" t="s">
        <v>47</v>
      </c>
      <c r="F87" s="14"/>
      <c r="G87" s="14"/>
      <c r="H87" s="15">
        <v>100</v>
      </c>
      <c r="I87" s="14" t="s">
        <v>255</v>
      </c>
      <c r="J87" s="15">
        <v>1120</v>
      </c>
      <c r="K87" s="16">
        <v>2240</v>
      </c>
      <c r="L87" s="17">
        <v>45959</v>
      </c>
      <c r="M87" s="17">
        <v>45959</v>
      </c>
      <c r="N87" s="14" t="s">
        <v>888</v>
      </c>
      <c r="O87" s="14" t="s">
        <v>657</v>
      </c>
      <c r="P87" s="14"/>
    </row>
    <row r="88" customHeight="1" spans="1:16">
      <c r="A88" s="13">
        <v>88</v>
      </c>
      <c r="B88" s="14" t="s">
        <v>24</v>
      </c>
      <c r="C88" s="14" t="s">
        <v>9</v>
      </c>
      <c r="D88" s="14" t="s">
        <v>24</v>
      </c>
      <c r="E88" s="14" t="s">
        <v>49</v>
      </c>
      <c r="F88" s="14"/>
      <c r="G88" s="14"/>
      <c r="H88" s="15">
        <v>36</v>
      </c>
      <c r="I88" s="14" t="s">
        <v>255</v>
      </c>
      <c r="J88" s="15">
        <v>700</v>
      </c>
      <c r="K88" s="16">
        <v>1400</v>
      </c>
      <c r="L88" s="17">
        <v>45959</v>
      </c>
      <c r="M88" s="17">
        <v>45962</v>
      </c>
      <c r="N88" s="14" t="s">
        <v>889</v>
      </c>
      <c r="O88" s="14" t="s">
        <v>657</v>
      </c>
      <c r="P88" s="14"/>
    </row>
    <row r="89" customHeight="1" spans="1:16">
      <c r="A89" s="13">
        <v>89</v>
      </c>
      <c r="B89" s="14" t="s">
        <v>171</v>
      </c>
      <c r="C89" s="14" t="s">
        <v>9</v>
      </c>
      <c r="D89" s="14" t="s">
        <v>44</v>
      </c>
      <c r="E89" s="14" t="s">
        <v>50</v>
      </c>
      <c r="F89" s="14"/>
      <c r="G89" s="14"/>
      <c r="H89" s="15">
        <v>36</v>
      </c>
      <c r="I89" s="14" t="s">
        <v>243</v>
      </c>
      <c r="J89" s="15">
        <v>2200</v>
      </c>
      <c r="K89" s="16">
        <v>2200</v>
      </c>
      <c r="L89" s="17">
        <v>45960</v>
      </c>
      <c r="M89" s="17">
        <v>45962</v>
      </c>
      <c r="N89" s="14" t="s">
        <v>890</v>
      </c>
      <c r="O89" s="14" t="s">
        <v>657</v>
      </c>
      <c r="P89" s="14"/>
    </row>
    <row r="90" customHeight="1" spans="1:16">
      <c r="A90" s="13">
        <v>90</v>
      </c>
      <c r="B90" s="14" t="s">
        <v>52</v>
      </c>
      <c r="C90" s="14" t="s">
        <v>9</v>
      </c>
      <c r="D90" s="14" t="s">
        <v>52</v>
      </c>
      <c r="E90" s="14" t="s">
        <v>51</v>
      </c>
      <c r="F90" s="14"/>
      <c r="G90" s="14"/>
      <c r="H90" s="15">
        <v>10</v>
      </c>
      <c r="I90" s="14" t="s">
        <v>243</v>
      </c>
      <c r="J90" s="15">
        <v>330</v>
      </c>
      <c r="K90" s="16">
        <v>330</v>
      </c>
      <c r="L90" s="17">
        <v>45960</v>
      </c>
      <c r="M90" s="17">
        <v>45962</v>
      </c>
      <c r="N90" s="14" t="s">
        <v>891</v>
      </c>
      <c r="O90" s="14" t="s">
        <v>657</v>
      </c>
      <c r="P90" s="14"/>
    </row>
    <row r="91" customHeight="1" spans="1:16">
      <c r="A91" s="13">
        <v>91</v>
      </c>
      <c r="B91" s="14" t="s">
        <v>178</v>
      </c>
      <c r="C91" s="14" t="s">
        <v>17</v>
      </c>
      <c r="D91" s="14" t="s">
        <v>54</v>
      </c>
      <c r="E91" s="14" t="s">
        <v>53</v>
      </c>
      <c r="F91" s="14"/>
      <c r="G91" s="14"/>
      <c r="H91" s="15">
        <v>80</v>
      </c>
      <c r="I91" s="14" t="s">
        <v>243</v>
      </c>
      <c r="J91" s="15">
        <v>950</v>
      </c>
      <c r="K91" s="16">
        <v>950</v>
      </c>
      <c r="L91" s="17">
        <v>45960</v>
      </c>
      <c r="M91" s="17">
        <v>45962</v>
      </c>
      <c r="N91" s="14" t="s">
        <v>892</v>
      </c>
      <c r="O91" s="14" t="s">
        <v>657</v>
      </c>
      <c r="P91" s="14"/>
    </row>
    <row r="92" customHeight="1" spans="1:16">
      <c r="A92" s="13">
        <v>92</v>
      </c>
      <c r="B92" s="14" t="s">
        <v>178</v>
      </c>
      <c r="C92" s="14" t="s">
        <v>9</v>
      </c>
      <c r="D92" s="14" t="s">
        <v>56</v>
      </c>
      <c r="E92" s="14" t="s">
        <v>55</v>
      </c>
      <c r="F92" s="14"/>
      <c r="G92" s="14"/>
      <c r="H92" s="15">
        <v>36</v>
      </c>
      <c r="I92" s="14" t="s">
        <v>243</v>
      </c>
      <c r="J92" s="15">
        <v>1650</v>
      </c>
      <c r="K92" s="16">
        <v>1650</v>
      </c>
      <c r="L92" s="17">
        <v>45960</v>
      </c>
      <c r="M92" s="17">
        <v>45962</v>
      </c>
      <c r="N92" s="14" t="s">
        <v>893</v>
      </c>
      <c r="O92" s="14" t="s">
        <v>657</v>
      </c>
      <c r="P92" s="14"/>
    </row>
    <row r="93" customHeight="1" spans="1:16">
      <c r="A93" s="13">
        <v>93</v>
      </c>
      <c r="B93" s="14" t="s">
        <v>178</v>
      </c>
      <c r="C93" s="14" t="s">
        <v>57</v>
      </c>
      <c r="D93" s="14" t="s">
        <v>59</v>
      </c>
      <c r="E93" s="14" t="s">
        <v>58</v>
      </c>
      <c r="F93" s="14"/>
      <c r="G93" s="14"/>
      <c r="H93" s="15">
        <v>200</v>
      </c>
      <c r="I93" s="14" t="s">
        <v>243</v>
      </c>
      <c r="J93" s="15">
        <v>1550</v>
      </c>
      <c r="K93" s="16">
        <v>1550</v>
      </c>
      <c r="L93" s="17">
        <v>45963</v>
      </c>
      <c r="M93" s="17">
        <v>45965</v>
      </c>
      <c r="N93" s="14" t="s">
        <v>894</v>
      </c>
      <c r="O93" s="14" t="s">
        <v>657</v>
      </c>
      <c r="P93" s="14"/>
    </row>
    <row r="94" customHeight="1" spans="1:16">
      <c r="A94" s="13">
        <v>94</v>
      </c>
      <c r="B94" s="14" t="s">
        <v>171</v>
      </c>
      <c r="C94" s="14" t="s">
        <v>698</v>
      </c>
      <c r="D94" s="14" t="s">
        <v>61</v>
      </c>
      <c r="E94" s="14" t="s">
        <v>60</v>
      </c>
      <c r="F94" s="14"/>
      <c r="G94" s="14"/>
      <c r="H94" s="15">
        <v>180</v>
      </c>
      <c r="I94" s="14" t="s">
        <v>243</v>
      </c>
      <c r="J94" s="15">
        <v>1630</v>
      </c>
      <c r="K94" s="16">
        <v>1630</v>
      </c>
      <c r="L94" s="17">
        <v>45963</v>
      </c>
      <c r="M94" s="17">
        <v>45963</v>
      </c>
      <c r="N94" s="14" t="s">
        <v>895</v>
      </c>
      <c r="O94" s="14" t="s">
        <v>657</v>
      </c>
      <c r="P94" s="14"/>
    </row>
    <row r="95" customHeight="1" spans="1:16">
      <c r="A95" s="13">
        <v>95</v>
      </c>
      <c r="B95" s="14" t="s">
        <v>178</v>
      </c>
      <c r="C95" s="14" t="s">
        <v>12</v>
      </c>
      <c r="D95" s="14" t="s">
        <v>63</v>
      </c>
      <c r="E95" s="14" t="s">
        <v>62</v>
      </c>
      <c r="F95" s="14"/>
      <c r="G95" s="14"/>
      <c r="H95" s="15">
        <v>90</v>
      </c>
      <c r="I95" s="14" t="s">
        <v>255</v>
      </c>
      <c r="J95" s="15">
        <v>450</v>
      </c>
      <c r="K95" s="16">
        <v>900</v>
      </c>
      <c r="L95" s="17">
        <v>45963</v>
      </c>
      <c r="M95" s="17">
        <v>45963</v>
      </c>
      <c r="N95" s="14" t="s">
        <v>896</v>
      </c>
      <c r="O95" s="14" t="s">
        <v>657</v>
      </c>
      <c r="P95" s="14"/>
    </row>
    <row r="96" customHeight="1" spans="1:16">
      <c r="A96" s="13">
        <v>96</v>
      </c>
      <c r="B96" s="14" t="s">
        <v>178</v>
      </c>
      <c r="C96" s="14" t="s">
        <v>64</v>
      </c>
      <c r="D96" s="14" t="s">
        <v>66</v>
      </c>
      <c r="E96" s="14" t="s">
        <v>65</v>
      </c>
      <c r="F96" s="14"/>
      <c r="G96" s="14"/>
      <c r="H96" s="15">
        <v>12</v>
      </c>
      <c r="I96" s="14" t="s">
        <v>255</v>
      </c>
      <c r="J96" s="15">
        <v>920</v>
      </c>
      <c r="K96" s="16">
        <v>1840</v>
      </c>
      <c r="L96" s="17">
        <v>45963</v>
      </c>
      <c r="M96" s="17">
        <v>45975</v>
      </c>
      <c r="N96" s="14" t="s">
        <v>897</v>
      </c>
      <c r="O96" s="14" t="s">
        <v>657</v>
      </c>
      <c r="P96" s="14"/>
    </row>
    <row r="97" customHeight="1" spans="1:16">
      <c r="A97" s="13">
        <v>97</v>
      </c>
      <c r="B97" s="14" t="s">
        <v>44</v>
      </c>
      <c r="C97" s="14" t="s">
        <v>9</v>
      </c>
      <c r="D97" s="14" t="s">
        <v>44</v>
      </c>
      <c r="E97" s="14" t="s">
        <v>67</v>
      </c>
      <c r="F97" s="14"/>
      <c r="G97" s="14"/>
      <c r="H97" s="15">
        <v>48</v>
      </c>
      <c r="I97" s="14" t="s">
        <v>243</v>
      </c>
      <c r="J97" s="15">
        <v>2400</v>
      </c>
      <c r="K97" s="16">
        <v>2400</v>
      </c>
      <c r="L97" s="17">
        <v>45964</v>
      </c>
      <c r="M97" s="17">
        <v>45965</v>
      </c>
      <c r="N97" s="14" t="s">
        <v>898</v>
      </c>
      <c r="O97" s="14" t="s">
        <v>657</v>
      </c>
      <c r="P97" s="14"/>
    </row>
    <row r="98" customHeight="1" spans="1:16">
      <c r="A98" s="13">
        <v>98</v>
      </c>
      <c r="B98" s="14" t="s">
        <v>173</v>
      </c>
      <c r="C98" s="14" t="s">
        <v>12</v>
      </c>
      <c r="D98" s="14" t="s">
        <v>69</v>
      </c>
      <c r="E98" s="14" t="s">
        <v>68</v>
      </c>
      <c r="F98" s="14"/>
      <c r="G98" s="14"/>
      <c r="H98" s="15">
        <v>90</v>
      </c>
      <c r="I98" s="14" t="s">
        <v>243</v>
      </c>
      <c r="J98" s="15">
        <v>720</v>
      </c>
      <c r="K98" s="16">
        <v>720</v>
      </c>
      <c r="L98" s="17">
        <v>45965</v>
      </c>
      <c r="M98" s="17">
        <v>45971</v>
      </c>
      <c r="N98" s="14" t="s">
        <v>899</v>
      </c>
      <c r="O98" s="14" t="s">
        <v>657</v>
      </c>
      <c r="P98" s="14"/>
    </row>
    <row r="99" customHeight="1" spans="1:16">
      <c r="A99" s="13">
        <v>99</v>
      </c>
      <c r="B99" s="14" t="s">
        <v>21</v>
      </c>
      <c r="C99" s="14" t="s">
        <v>9</v>
      </c>
      <c r="D99" s="14" t="s">
        <v>21</v>
      </c>
      <c r="E99" s="14" t="s">
        <v>70</v>
      </c>
      <c r="F99" s="14"/>
      <c r="G99" s="14"/>
      <c r="H99" s="15">
        <v>48</v>
      </c>
      <c r="I99" s="14" t="s">
        <v>243</v>
      </c>
      <c r="J99" s="15">
        <v>864</v>
      </c>
      <c r="K99" s="16">
        <v>864</v>
      </c>
      <c r="L99" s="17">
        <v>45968</v>
      </c>
      <c r="M99" s="17">
        <v>45971</v>
      </c>
      <c r="N99" s="14" t="s">
        <v>900</v>
      </c>
      <c r="O99" s="14" t="s">
        <v>657</v>
      </c>
      <c r="P99" s="14"/>
    </row>
    <row r="100" customHeight="1" spans="1:16">
      <c r="A100" s="13">
        <v>100</v>
      </c>
      <c r="B100" s="14" t="s">
        <v>178</v>
      </c>
      <c r="C100" s="14" t="s">
        <v>9</v>
      </c>
      <c r="D100" s="14" t="s">
        <v>72</v>
      </c>
      <c r="E100" s="14" t="s">
        <v>71</v>
      </c>
      <c r="F100" s="14"/>
      <c r="G100" s="14"/>
      <c r="H100" s="15">
        <v>36</v>
      </c>
      <c r="I100" s="14" t="s">
        <v>255</v>
      </c>
      <c r="J100" s="15">
        <v>1010</v>
      </c>
      <c r="K100" s="16">
        <v>2020</v>
      </c>
      <c r="L100" s="17">
        <v>45968</v>
      </c>
      <c r="M100" s="17">
        <v>45969</v>
      </c>
      <c r="N100" s="14" t="s">
        <v>901</v>
      </c>
      <c r="O100" s="14" t="s">
        <v>657</v>
      </c>
      <c r="P100" s="14"/>
    </row>
    <row r="101" customHeight="1" spans="1:16">
      <c r="A101" s="13">
        <v>101</v>
      </c>
      <c r="B101" s="14" t="s">
        <v>178</v>
      </c>
      <c r="C101" s="14" t="s">
        <v>9</v>
      </c>
      <c r="D101" s="14" t="s">
        <v>74</v>
      </c>
      <c r="E101" s="14" t="s">
        <v>73</v>
      </c>
      <c r="F101" s="14"/>
      <c r="G101" s="14"/>
      <c r="H101" s="15">
        <v>36</v>
      </c>
      <c r="I101" s="14" t="s">
        <v>255</v>
      </c>
      <c r="J101" s="15">
        <v>1100</v>
      </c>
      <c r="K101" s="16">
        <v>2200</v>
      </c>
      <c r="L101" s="17">
        <v>45969</v>
      </c>
      <c r="M101" s="17">
        <v>45970</v>
      </c>
      <c r="N101" s="14" t="s">
        <v>902</v>
      </c>
      <c r="O101" s="14" t="s">
        <v>657</v>
      </c>
      <c r="P101" s="14"/>
    </row>
    <row r="102" customHeight="1" spans="1:16">
      <c r="A102" s="13">
        <v>102</v>
      </c>
      <c r="B102" s="14" t="s">
        <v>76</v>
      </c>
      <c r="C102" s="14" t="s">
        <v>9</v>
      </c>
      <c r="D102" s="14" t="s">
        <v>76</v>
      </c>
      <c r="E102" s="14" t="s">
        <v>75</v>
      </c>
      <c r="F102" s="14"/>
      <c r="G102" s="14"/>
      <c r="H102" s="15">
        <v>36</v>
      </c>
      <c r="I102" s="14" t="s">
        <v>243</v>
      </c>
      <c r="J102" s="15">
        <v>1799</v>
      </c>
      <c r="K102" s="16">
        <v>1799</v>
      </c>
      <c r="L102" s="17">
        <v>45970</v>
      </c>
      <c r="M102" s="17">
        <v>45970</v>
      </c>
      <c r="N102" s="14" t="s">
        <v>903</v>
      </c>
      <c r="O102" s="14" t="s">
        <v>657</v>
      </c>
      <c r="P102" s="14"/>
    </row>
    <row r="103" customHeight="1" spans="1:16">
      <c r="A103" s="13">
        <v>103</v>
      </c>
      <c r="B103" s="14" t="s">
        <v>76</v>
      </c>
      <c r="C103" s="14" t="s">
        <v>9</v>
      </c>
      <c r="D103" s="14" t="s">
        <v>76</v>
      </c>
      <c r="E103" s="14" t="s">
        <v>77</v>
      </c>
      <c r="F103" s="14"/>
      <c r="G103" s="14"/>
      <c r="H103" s="15">
        <v>20</v>
      </c>
      <c r="I103" s="14" t="s">
        <v>243</v>
      </c>
      <c r="J103" s="15">
        <v>1499</v>
      </c>
      <c r="K103" s="16">
        <v>1499</v>
      </c>
      <c r="L103" s="17">
        <v>45970</v>
      </c>
      <c r="M103" s="17">
        <v>45970</v>
      </c>
      <c r="N103" s="14" t="s">
        <v>903</v>
      </c>
      <c r="O103" s="14" t="s">
        <v>657</v>
      </c>
      <c r="P103" s="14"/>
    </row>
    <row r="104" customHeight="1" spans="1:16">
      <c r="A104" s="13">
        <v>104</v>
      </c>
      <c r="B104" s="14" t="s">
        <v>178</v>
      </c>
      <c r="C104" s="14" t="s">
        <v>9</v>
      </c>
      <c r="D104" s="14" t="s">
        <v>79</v>
      </c>
      <c r="E104" s="14" t="s">
        <v>78</v>
      </c>
      <c r="F104" s="14"/>
      <c r="G104" s="14"/>
      <c r="H104" s="15">
        <v>300</v>
      </c>
      <c r="I104" s="14" t="s">
        <v>243</v>
      </c>
      <c r="J104" s="15">
        <v>300</v>
      </c>
      <c r="K104" s="16">
        <v>300</v>
      </c>
      <c r="L104" s="17">
        <v>45970</v>
      </c>
      <c r="M104" s="17">
        <v>45970</v>
      </c>
      <c r="N104" s="14" t="s">
        <v>904</v>
      </c>
      <c r="O104" s="14" t="s">
        <v>657</v>
      </c>
      <c r="P104" s="14"/>
    </row>
    <row r="105" customHeight="1" spans="1:16">
      <c r="A105" s="13">
        <v>105</v>
      </c>
      <c r="B105" s="14" t="s">
        <v>178</v>
      </c>
      <c r="C105" s="14" t="s">
        <v>12</v>
      </c>
      <c r="D105" s="14" t="s">
        <v>81</v>
      </c>
      <c r="E105" s="14" t="s">
        <v>80</v>
      </c>
      <c r="F105" s="14"/>
      <c r="G105" s="14"/>
      <c r="H105" s="15">
        <v>90</v>
      </c>
      <c r="I105" s="14" t="s">
        <v>243</v>
      </c>
      <c r="J105" s="15">
        <v>450</v>
      </c>
      <c r="K105" s="16">
        <v>450</v>
      </c>
      <c r="L105" s="17">
        <v>45971</v>
      </c>
      <c r="M105" s="17">
        <v>45971</v>
      </c>
      <c r="N105" s="14" t="s">
        <v>905</v>
      </c>
      <c r="O105" s="14" t="s">
        <v>657</v>
      </c>
      <c r="P105" s="14"/>
    </row>
    <row r="106" customHeight="1" spans="1:16">
      <c r="A106" s="13">
        <v>106</v>
      </c>
      <c r="B106" s="14" t="s">
        <v>178</v>
      </c>
      <c r="C106" s="14" t="s">
        <v>12</v>
      </c>
      <c r="D106" s="14" t="s">
        <v>83</v>
      </c>
      <c r="E106" s="14" t="s">
        <v>82</v>
      </c>
      <c r="F106" s="14"/>
      <c r="G106" s="14"/>
      <c r="H106" s="15">
        <v>30</v>
      </c>
      <c r="I106" s="14" t="s">
        <v>243</v>
      </c>
      <c r="J106" s="15">
        <v>1700</v>
      </c>
      <c r="K106" s="16">
        <v>1700</v>
      </c>
      <c r="L106" s="17">
        <v>45971</v>
      </c>
      <c r="M106" s="17">
        <v>45975</v>
      </c>
      <c r="N106" s="14" t="s">
        <v>906</v>
      </c>
      <c r="O106" s="14" t="s">
        <v>657</v>
      </c>
      <c r="P106" s="14"/>
    </row>
    <row r="107" customHeight="1" spans="1:16">
      <c r="A107" s="13">
        <v>107</v>
      </c>
      <c r="B107" s="14" t="s">
        <v>178</v>
      </c>
      <c r="C107" s="14" t="s">
        <v>12</v>
      </c>
      <c r="D107" s="14" t="s">
        <v>85</v>
      </c>
      <c r="E107" s="14" t="s">
        <v>84</v>
      </c>
      <c r="F107" s="14"/>
      <c r="G107" s="14"/>
      <c r="H107" s="15">
        <v>90</v>
      </c>
      <c r="I107" s="14" t="s">
        <v>243</v>
      </c>
      <c r="J107" s="15">
        <v>730</v>
      </c>
      <c r="K107" s="16">
        <v>730</v>
      </c>
      <c r="L107" s="17">
        <v>45971</v>
      </c>
      <c r="M107" s="17">
        <v>45975</v>
      </c>
      <c r="N107" s="14" t="s">
        <v>907</v>
      </c>
      <c r="O107" s="14" t="s">
        <v>657</v>
      </c>
      <c r="P107" s="14"/>
    </row>
    <row r="108" customHeight="1" spans="1:16">
      <c r="A108" s="13">
        <v>108</v>
      </c>
      <c r="B108" s="14" t="s">
        <v>178</v>
      </c>
      <c r="C108" s="14" t="s">
        <v>17</v>
      </c>
      <c r="D108" s="14" t="s">
        <v>87</v>
      </c>
      <c r="E108" s="14" t="s">
        <v>86</v>
      </c>
      <c r="F108" s="14"/>
      <c r="G108" s="14"/>
      <c r="H108" s="15">
        <v>300</v>
      </c>
      <c r="I108" s="14" t="s">
        <v>243</v>
      </c>
      <c r="J108" s="15">
        <v>1020</v>
      </c>
      <c r="K108" s="16">
        <v>1020</v>
      </c>
      <c r="L108" s="17">
        <v>45971</v>
      </c>
      <c r="M108" s="17">
        <v>45974</v>
      </c>
      <c r="N108" s="14" t="s">
        <v>908</v>
      </c>
      <c r="O108" s="14" t="s">
        <v>657</v>
      </c>
      <c r="P108" s="14"/>
    </row>
    <row r="109" customHeight="1" spans="1:16">
      <c r="A109" s="13">
        <v>109</v>
      </c>
      <c r="B109" s="14" t="s">
        <v>21</v>
      </c>
      <c r="C109" s="14" t="s">
        <v>9</v>
      </c>
      <c r="D109" s="14" t="s">
        <v>21</v>
      </c>
      <c r="E109" s="14" t="s">
        <v>88</v>
      </c>
      <c r="F109" s="14"/>
      <c r="G109" s="14"/>
      <c r="H109" s="15">
        <v>36</v>
      </c>
      <c r="I109" s="14" t="s">
        <v>243</v>
      </c>
      <c r="J109" s="15">
        <v>3240</v>
      </c>
      <c r="K109" s="16">
        <v>3240</v>
      </c>
      <c r="L109" s="17">
        <v>45971</v>
      </c>
      <c r="M109" s="17">
        <v>45972</v>
      </c>
      <c r="N109" s="14" t="s">
        <v>909</v>
      </c>
      <c r="O109" s="14" t="s">
        <v>657</v>
      </c>
      <c r="P109" s="14"/>
    </row>
    <row r="110" customHeight="1" spans="1:16">
      <c r="A110" s="13">
        <v>110</v>
      </c>
      <c r="B110" s="14" t="s">
        <v>21</v>
      </c>
      <c r="C110" s="14" t="s">
        <v>9</v>
      </c>
      <c r="D110" s="14" t="s">
        <v>21</v>
      </c>
      <c r="E110" s="14" t="s">
        <v>89</v>
      </c>
      <c r="F110" s="14"/>
      <c r="G110" s="14"/>
      <c r="H110" s="15">
        <v>48</v>
      </c>
      <c r="I110" s="14" t="s">
        <v>243</v>
      </c>
      <c r="J110" s="15">
        <v>2400</v>
      </c>
      <c r="K110" s="16">
        <v>2400</v>
      </c>
      <c r="L110" s="17">
        <v>45971</v>
      </c>
      <c r="M110" s="17">
        <v>45972</v>
      </c>
      <c r="N110" s="14" t="s">
        <v>909</v>
      </c>
      <c r="O110" s="14" t="s">
        <v>657</v>
      </c>
      <c r="P110" s="14"/>
    </row>
    <row r="111" customHeight="1" spans="1:16">
      <c r="A111" s="13">
        <v>111</v>
      </c>
      <c r="B111" s="14" t="s">
        <v>24</v>
      </c>
      <c r="C111" s="14" t="s">
        <v>868</v>
      </c>
      <c r="D111" s="14" t="s">
        <v>24</v>
      </c>
      <c r="E111" s="14" t="s">
        <v>91</v>
      </c>
      <c r="F111" s="14"/>
      <c r="G111" s="14"/>
      <c r="H111" s="15">
        <v>200</v>
      </c>
      <c r="I111" s="14" t="s">
        <v>910</v>
      </c>
      <c r="J111" s="15">
        <v>1020</v>
      </c>
      <c r="K111" s="16">
        <v>2040</v>
      </c>
      <c r="L111" s="17">
        <v>45971</v>
      </c>
      <c r="M111" s="17">
        <v>45973</v>
      </c>
      <c r="N111" s="14" t="s">
        <v>911</v>
      </c>
      <c r="O111" s="14" t="s">
        <v>657</v>
      </c>
      <c r="P111" s="14"/>
    </row>
    <row r="112" customHeight="1" spans="1:16">
      <c r="A112" s="13">
        <v>112</v>
      </c>
      <c r="B112" s="14" t="s">
        <v>178</v>
      </c>
      <c r="C112" s="14" t="s">
        <v>12</v>
      </c>
      <c r="D112" s="14" t="s">
        <v>93</v>
      </c>
      <c r="E112" s="14" t="s">
        <v>92</v>
      </c>
      <c r="F112" s="14"/>
      <c r="G112" s="14"/>
      <c r="H112" s="15">
        <v>20</v>
      </c>
      <c r="I112" s="14" t="s">
        <v>243</v>
      </c>
      <c r="J112" s="15">
        <v>980</v>
      </c>
      <c r="K112" s="16">
        <v>980</v>
      </c>
      <c r="L112" s="17">
        <v>45975</v>
      </c>
      <c r="M112" s="17">
        <v>45976</v>
      </c>
      <c r="N112" s="14" t="s">
        <v>912</v>
      </c>
      <c r="O112" s="14" t="s">
        <v>657</v>
      </c>
      <c r="P112" s="14"/>
    </row>
    <row r="113" customHeight="1" spans="1:16">
      <c r="A113" s="13">
        <v>113</v>
      </c>
      <c r="B113" s="14" t="s">
        <v>178</v>
      </c>
      <c r="C113" s="14" t="s">
        <v>9</v>
      </c>
      <c r="D113" s="14" t="s">
        <v>97</v>
      </c>
      <c r="E113" s="14" t="s">
        <v>913</v>
      </c>
      <c r="F113" s="14"/>
      <c r="G113" s="14"/>
      <c r="H113" s="15">
        <v>20</v>
      </c>
      <c r="I113" s="14" t="s">
        <v>243</v>
      </c>
      <c r="J113" s="15">
        <v>730</v>
      </c>
      <c r="K113" s="16">
        <v>730</v>
      </c>
      <c r="L113" s="17">
        <v>45976</v>
      </c>
      <c r="M113" s="17">
        <v>45977</v>
      </c>
      <c r="N113" s="14" t="s">
        <v>914</v>
      </c>
      <c r="O113" s="14" t="s">
        <v>657</v>
      </c>
      <c r="P113" s="14"/>
    </row>
    <row r="114" customHeight="1" spans="1:16">
      <c r="A114" s="13">
        <v>114</v>
      </c>
      <c r="B114" s="14" t="s">
        <v>178</v>
      </c>
      <c r="C114" s="14" t="s">
        <v>9</v>
      </c>
      <c r="D114" s="14" t="s">
        <v>95</v>
      </c>
      <c r="E114" s="14" t="s">
        <v>915</v>
      </c>
      <c r="F114" s="14"/>
      <c r="G114" s="14"/>
      <c r="H114" s="15">
        <v>36</v>
      </c>
      <c r="I114" s="14" t="s">
        <v>255</v>
      </c>
      <c r="J114" s="15">
        <v>550</v>
      </c>
      <c r="K114" s="16">
        <v>1100</v>
      </c>
      <c r="L114" s="17">
        <v>45976</v>
      </c>
      <c r="M114" s="17">
        <v>45977</v>
      </c>
      <c r="N114" s="14" t="s">
        <v>916</v>
      </c>
      <c r="O114" s="14" t="s">
        <v>657</v>
      </c>
      <c r="P114" s="14"/>
    </row>
    <row r="115" customHeight="1" spans="1:16">
      <c r="A115" s="13">
        <v>115</v>
      </c>
      <c r="B115" s="14" t="s">
        <v>188</v>
      </c>
      <c r="C115" s="14" t="s">
        <v>9</v>
      </c>
      <c r="D115" s="14" t="s">
        <v>44</v>
      </c>
      <c r="E115" s="14" t="s">
        <v>98</v>
      </c>
      <c r="F115" s="14"/>
      <c r="G115" s="14"/>
      <c r="H115" s="15">
        <v>48</v>
      </c>
      <c r="I115" s="14" t="s">
        <v>243</v>
      </c>
      <c r="J115" s="15">
        <v>1920</v>
      </c>
      <c r="K115" s="16">
        <v>1920</v>
      </c>
      <c r="L115" s="17">
        <v>45982</v>
      </c>
      <c r="M115" s="17">
        <v>45984</v>
      </c>
      <c r="N115" s="14" t="s">
        <v>917</v>
      </c>
      <c r="O115" s="14" t="s">
        <v>657</v>
      </c>
      <c r="P115" s="14"/>
    </row>
    <row r="116" customHeight="1" spans="1:16">
      <c r="A116" s="13">
        <v>116</v>
      </c>
      <c r="B116" s="14" t="s">
        <v>188</v>
      </c>
      <c r="C116" s="14" t="s">
        <v>9</v>
      </c>
      <c r="D116" s="14" t="s">
        <v>918</v>
      </c>
      <c r="E116" s="14" t="s">
        <v>919</v>
      </c>
      <c r="F116" s="14"/>
      <c r="G116" s="14"/>
      <c r="H116" s="15">
        <v>36</v>
      </c>
      <c r="I116" s="14" t="s">
        <v>255</v>
      </c>
      <c r="J116" s="15">
        <v>1800</v>
      </c>
      <c r="K116" s="16">
        <v>3600</v>
      </c>
      <c r="L116" s="17">
        <v>45983</v>
      </c>
      <c r="M116" s="17">
        <v>45984</v>
      </c>
      <c r="N116" s="14" t="s">
        <v>920</v>
      </c>
      <c r="O116" s="14" t="s">
        <v>808</v>
      </c>
      <c r="P116" s="14"/>
    </row>
    <row r="117" customHeight="1" spans="1:16">
      <c r="A117" s="13">
        <v>117</v>
      </c>
      <c r="B117" s="14" t="s">
        <v>171</v>
      </c>
      <c r="C117" s="14" t="s">
        <v>9</v>
      </c>
      <c r="D117" s="14" t="s">
        <v>100</v>
      </c>
      <c r="E117" s="14" t="s">
        <v>99</v>
      </c>
      <c r="F117" s="14"/>
      <c r="G117" s="14"/>
      <c r="H117" s="15">
        <v>36</v>
      </c>
      <c r="I117" s="14" t="s">
        <v>243</v>
      </c>
      <c r="J117" s="15">
        <v>1900</v>
      </c>
      <c r="K117" s="16">
        <v>1900</v>
      </c>
      <c r="L117" s="17">
        <v>45963</v>
      </c>
      <c r="M117" s="17">
        <v>45968</v>
      </c>
      <c r="N117" s="14"/>
      <c r="O117" s="14" t="s">
        <v>657</v>
      </c>
      <c r="P117" s="14"/>
    </row>
    <row r="118" customHeight="1" spans="1:16">
      <c r="A118" s="13">
        <v>118</v>
      </c>
      <c r="B118" s="14" t="s">
        <v>52</v>
      </c>
      <c r="C118" s="14" t="s">
        <v>101</v>
      </c>
      <c r="D118" s="14" t="s">
        <v>921</v>
      </c>
      <c r="E118" s="14" t="s">
        <v>102</v>
      </c>
      <c r="F118" s="14"/>
      <c r="G118" s="14"/>
      <c r="H118" s="15">
        <v>1</v>
      </c>
      <c r="I118" s="14" t="s">
        <v>243</v>
      </c>
      <c r="J118" s="15">
        <v>39.99</v>
      </c>
      <c r="K118" s="16">
        <v>39.99</v>
      </c>
      <c r="L118" s="17">
        <v>45985</v>
      </c>
      <c r="M118" s="17">
        <v>45987</v>
      </c>
      <c r="N118" s="14" t="s">
        <v>922</v>
      </c>
      <c r="O118" s="14" t="s">
        <v>657</v>
      </c>
      <c r="P118" s="14"/>
    </row>
    <row r="119" customHeight="1" spans="1:16">
      <c r="A119" s="13">
        <v>119</v>
      </c>
      <c r="B119" s="14" t="s">
        <v>52</v>
      </c>
      <c r="C119" s="14" t="s">
        <v>101</v>
      </c>
      <c r="D119" s="14" t="s">
        <v>921</v>
      </c>
      <c r="E119" s="14" t="s">
        <v>103</v>
      </c>
      <c r="F119" s="14"/>
      <c r="G119" s="14"/>
      <c r="H119" s="15">
        <v>1</v>
      </c>
      <c r="I119" s="14" t="s">
        <v>243</v>
      </c>
      <c r="J119" s="15">
        <v>59.28</v>
      </c>
      <c r="K119" s="16">
        <v>59.28</v>
      </c>
      <c r="L119" s="17">
        <v>45985</v>
      </c>
      <c r="M119" s="17">
        <v>45987</v>
      </c>
      <c r="N119" s="14" t="s">
        <v>923</v>
      </c>
      <c r="O119" s="14" t="s">
        <v>657</v>
      </c>
      <c r="P119" s="14"/>
    </row>
    <row r="120" customHeight="1" spans="1:16">
      <c r="A120" s="13">
        <v>120</v>
      </c>
      <c r="B120" s="14" t="s">
        <v>52</v>
      </c>
      <c r="C120" s="14" t="s">
        <v>101</v>
      </c>
      <c r="D120" s="14" t="s">
        <v>921</v>
      </c>
      <c r="E120" s="14" t="s">
        <v>104</v>
      </c>
      <c r="F120" s="14"/>
      <c r="G120" s="14"/>
      <c r="H120" s="15">
        <v>1</v>
      </c>
      <c r="I120" s="14" t="s">
        <v>243</v>
      </c>
      <c r="J120" s="15">
        <v>63.66</v>
      </c>
      <c r="K120" s="16">
        <v>63.66</v>
      </c>
      <c r="L120" s="17">
        <v>45985</v>
      </c>
      <c r="M120" s="17">
        <v>45988</v>
      </c>
      <c r="N120" s="14" t="s">
        <v>924</v>
      </c>
      <c r="O120" s="14" t="s">
        <v>657</v>
      </c>
      <c r="P120" s="14"/>
    </row>
    <row r="121" customHeight="1" spans="1:16">
      <c r="A121" s="13">
        <v>121</v>
      </c>
      <c r="B121" s="14" t="s">
        <v>44</v>
      </c>
      <c r="C121" s="14" t="s">
        <v>9</v>
      </c>
      <c r="D121" s="14" t="s">
        <v>44</v>
      </c>
      <c r="E121" s="14" t="s">
        <v>105</v>
      </c>
      <c r="F121" s="14"/>
      <c r="G121" s="14"/>
      <c r="H121" s="15">
        <v>48</v>
      </c>
      <c r="I121" s="14" t="s">
        <v>255</v>
      </c>
      <c r="J121" s="15">
        <v>2330</v>
      </c>
      <c r="K121" s="16">
        <v>4660</v>
      </c>
      <c r="L121" s="17">
        <v>45988</v>
      </c>
      <c r="M121" s="17">
        <v>46018</v>
      </c>
      <c r="N121" s="14" t="s">
        <v>925</v>
      </c>
      <c r="O121" s="14" t="s">
        <v>657</v>
      </c>
      <c r="P121" s="14"/>
    </row>
    <row r="122" customHeight="1" spans="1:16">
      <c r="A122" s="13">
        <v>122</v>
      </c>
      <c r="B122" s="14" t="s">
        <v>189</v>
      </c>
      <c r="C122" s="14" t="s">
        <v>9</v>
      </c>
      <c r="D122" s="14" t="s">
        <v>107</v>
      </c>
      <c r="E122" s="14" t="s">
        <v>106</v>
      </c>
      <c r="F122" s="14"/>
      <c r="G122" s="14"/>
      <c r="H122" s="15">
        <v>36</v>
      </c>
      <c r="I122" s="14" t="s">
        <v>243</v>
      </c>
      <c r="J122" s="15">
        <v>1600</v>
      </c>
      <c r="K122" s="16">
        <v>1600</v>
      </c>
      <c r="L122" s="17">
        <v>45988</v>
      </c>
      <c r="M122" s="17">
        <v>45988</v>
      </c>
      <c r="N122" s="14" t="s">
        <v>926</v>
      </c>
      <c r="O122" s="14" t="s">
        <v>657</v>
      </c>
      <c r="P122" s="14"/>
    </row>
    <row r="123" customHeight="1" spans="1:16">
      <c r="A123" s="13">
        <v>123</v>
      </c>
      <c r="B123" s="14" t="s">
        <v>189</v>
      </c>
      <c r="C123" s="14" t="s">
        <v>17</v>
      </c>
      <c r="D123" s="14" t="s">
        <v>109</v>
      </c>
      <c r="E123" s="14" t="s">
        <v>108</v>
      </c>
      <c r="F123" s="14"/>
      <c r="G123" s="14"/>
      <c r="H123" s="15">
        <v>200</v>
      </c>
      <c r="I123" s="14" t="s">
        <v>243</v>
      </c>
      <c r="J123" s="15">
        <v>750</v>
      </c>
      <c r="K123" s="16">
        <v>750</v>
      </c>
      <c r="L123" s="17">
        <v>45988</v>
      </c>
      <c r="M123" s="17">
        <v>45988</v>
      </c>
      <c r="N123" s="14" t="s">
        <v>927</v>
      </c>
      <c r="O123" s="14" t="s">
        <v>657</v>
      </c>
      <c r="P123" s="14"/>
    </row>
    <row r="124" customHeight="1" spans="1:16">
      <c r="A124" s="13">
        <v>124</v>
      </c>
      <c r="B124" s="14" t="s">
        <v>189</v>
      </c>
      <c r="C124" s="14" t="s">
        <v>9</v>
      </c>
      <c r="D124" s="14" t="s">
        <v>44</v>
      </c>
      <c r="E124" s="14" t="s">
        <v>110</v>
      </c>
      <c r="F124" s="14"/>
      <c r="G124" s="14"/>
      <c r="H124" s="15">
        <v>36</v>
      </c>
      <c r="I124" s="14" t="s">
        <v>243</v>
      </c>
      <c r="J124" s="15">
        <v>1550</v>
      </c>
      <c r="K124" s="16">
        <v>1550</v>
      </c>
      <c r="L124" s="17">
        <v>45988</v>
      </c>
      <c r="M124" s="17">
        <v>45988</v>
      </c>
      <c r="N124" s="14" t="s">
        <v>928</v>
      </c>
      <c r="O124" s="14" t="s">
        <v>657</v>
      </c>
      <c r="P124" s="14"/>
    </row>
    <row r="125" customHeight="1" spans="1:16">
      <c r="A125" s="13">
        <v>125</v>
      </c>
      <c r="B125" s="14" t="s">
        <v>189</v>
      </c>
      <c r="C125" s="14" t="s">
        <v>9</v>
      </c>
      <c r="D125" s="14" t="s">
        <v>112</v>
      </c>
      <c r="E125" s="14" t="s">
        <v>111</v>
      </c>
      <c r="F125" s="14"/>
      <c r="G125" s="14"/>
      <c r="H125" s="15">
        <v>36</v>
      </c>
      <c r="I125" s="14" t="s">
        <v>243</v>
      </c>
      <c r="J125" s="15">
        <v>1100</v>
      </c>
      <c r="K125" s="16">
        <v>1100</v>
      </c>
      <c r="L125" s="17">
        <v>45988</v>
      </c>
      <c r="M125" s="17">
        <v>45988</v>
      </c>
      <c r="N125" s="14" t="s">
        <v>929</v>
      </c>
      <c r="O125" s="14" t="s">
        <v>657</v>
      </c>
      <c r="P125" s="14"/>
    </row>
    <row r="126" customHeight="1" spans="1:16">
      <c r="A126" s="13">
        <v>126</v>
      </c>
      <c r="B126" s="14" t="s">
        <v>188</v>
      </c>
      <c r="C126" s="14" t="s">
        <v>12</v>
      </c>
      <c r="D126" s="14" t="s">
        <v>114</v>
      </c>
      <c r="E126" s="14" t="s">
        <v>113</v>
      </c>
      <c r="F126" s="14"/>
      <c r="G126" s="14"/>
      <c r="H126" s="15">
        <v>16</v>
      </c>
      <c r="I126" s="14" t="s">
        <v>243</v>
      </c>
      <c r="J126" s="15">
        <v>320</v>
      </c>
      <c r="K126" s="16">
        <v>320</v>
      </c>
      <c r="L126" s="17">
        <v>45988</v>
      </c>
      <c r="M126" s="17">
        <v>45988</v>
      </c>
      <c r="N126" s="14" t="s">
        <v>930</v>
      </c>
      <c r="O126" s="14" t="s">
        <v>657</v>
      </c>
      <c r="P126" s="14"/>
    </row>
    <row r="127" customHeight="1" spans="1:16">
      <c r="A127" s="13">
        <v>127</v>
      </c>
      <c r="B127" s="14" t="s">
        <v>173</v>
      </c>
      <c r="C127" s="14" t="s">
        <v>9</v>
      </c>
      <c r="D127" s="14" t="s">
        <v>116</v>
      </c>
      <c r="E127" s="14" t="s">
        <v>115</v>
      </c>
      <c r="F127" s="14"/>
      <c r="G127" s="14"/>
      <c r="H127" s="15">
        <v>36</v>
      </c>
      <c r="I127" s="14" t="s">
        <v>255</v>
      </c>
      <c r="J127" s="15">
        <v>600</v>
      </c>
      <c r="K127" s="16">
        <v>1200</v>
      </c>
      <c r="L127" s="17">
        <v>45989</v>
      </c>
      <c r="M127" s="17">
        <v>46018</v>
      </c>
      <c r="N127" s="14" t="s">
        <v>931</v>
      </c>
      <c r="O127" s="14" t="s">
        <v>657</v>
      </c>
      <c r="P127" s="14"/>
    </row>
    <row r="128" customHeight="1" spans="1:16">
      <c r="A128" s="13">
        <v>128</v>
      </c>
      <c r="B128" s="14" t="s">
        <v>44</v>
      </c>
      <c r="C128" s="14" t="s">
        <v>673</v>
      </c>
      <c r="D128" s="14" t="s">
        <v>117</v>
      </c>
      <c r="E128" s="14" t="s">
        <v>118</v>
      </c>
      <c r="F128" s="14"/>
      <c r="G128" s="14"/>
      <c r="H128" s="15">
        <v>1</v>
      </c>
      <c r="I128" s="14" t="s">
        <v>243</v>
      </c>
      <c r="J128" s="15">
        <v>0</v>
      </c>
      <c r="K128" s="16">
        <v>0</v>
      </c>
      <c r="L128" s="17">
        <v>45989</v>
      </c>
      <c r="M128" s="17">
        <v>45989</v>
      </c>
      <c r="N128" s="14" t="s">
        <v>932</v>
      </c>
      <c r="O128" s="14" t="s">
        <v>657</v>
      </c>
      <c r="P128" s="14"/>
    </row>
    <row r="129" customHeight="1" spans="1:16">
      <c r="A129" s="13">
        <v>129</v>
      </c>
      <c r="B129" s="14" t="s">
        <v>178</v>
      </c>
      <c r="C129" s="14" t="s">
        <v>9</v>
      </c>
      <c r="D129" s="14" t="s">
        <v>120</v>
      </c>
      <c r="E129" s="14" t="s">
        <v>119</v>
      </c>
      <c r="F129" s="14"/>
      <c r="G129" s="14"/>
      <c r="H129" s="15">
        <v>36</v>
      </c>
      <c r="I129" s="14" t="s">
        <v>255</v>
      </c>
      <c r="J129" s="15">
        <v>630</v>
      </c>
      <c r="K129" s="16">
        <v>1260</v>
      </c>
      <c r="L129" s="17">
        <v>45989</v>
      </c>
      <c r="M129" s="17">
        <v>45989</v>
      </c>
      <c r="N129" s="14" t="s">
        <v>933</v>
      </c>
      <c r="O129" s="14" t="s">
        <v>657</v>
      </c>
      <c r="P129" s="14"/>
    </row>
    <row r="130" customHeight="1" spans="1:16">
      <c r="A130" s="13">
        <v>130</v>
      </c>
      <c r="B130" s="14" t="s">
        <v>178</v>
      </c>
      <c r="C130" s="14" t="s">
        <v>12</v>
      </c>
      <c r="D130" s="14" t="s">
        <v>122</v>
      </c>
      <c r="E130" s="14" t="s">
        <v>121</v>
      </c>
      <c r="F130" s="14"/>
      <c r="G130" s="14"/>
      <c r="H130" s="15">
        <v>10</v>
      </c>
      <c r="I130" s="14" t="s">
        <v>243</v>
      </c>
      <c r="J130" s="15">
        <v>920</v>
      </c>
      <c r="K130" s="16">
        <v>920</v>
      </c>
      <c r="L130" s="17">
        <v>45989</v>
      </c>
      <c r="M130" s="17">
        <v>45989</v>
      </c>
      <c r="N130" s="14" t="s">
        <v>934</v>
      </c>
      <c r="O130" s="14" t="s">
        <v>657</v>
      </c>
      <c r="P130" s="14"/>
    </row>
    <row r="131" customHeight="1" spans="1:16">
      <c r="A131" s="13">
        <v>131</v>
      </c>
      <c r="B131" s="14" t="s">
        <v>178</v>
      </c>
      <c r="C131" s="14" t="s">
        <v>9</v>
      </c>
      <c r="D131" s="14" t="s">
        <v>124</v>
      </c>
      <c r="E131" s="14" t="s">
        <v>123</v>
      </c>
      <c r="F131" s="14"/>
      <c r="G131" s="14"/>
      <c r="H131" s="15">
        <v>36</v>
      </c>
      <c r="I131" s="14" t="s">
        <v>255</v>
      </c>
      <c r="J131" s="15">
        <v>800</v>
      </c>
      <c r="K131" s="16">
        <v>1600</v>
      </c>
      <c r="L131" s="17">
        <v>45989</v>
      </c>
      <c r="M131" s="17">
        <v>45989</v>
      </c>
      <c r="N131" s="14" t="s">
        <v>935</v>
      </c>
      <c r="O131" s="14" t="s">
        <v>657</v>
      </c>
      <c r="P131" s="14"/>
    </row>
    <row r="132" customHeight="1" spans="1:16">
      <c r="A132" s="13">
        <v>132</v>
      </c>
      <c r="B132" s="14" t="s">
        <v>188</v>
      </c>
      <c r="C132" s="14" t="s">
        <v>9</v>
      </c>
      <c r="D132" s="14" t="s">
        <v>44</v>
      </c>
      <c r="E132" s="14" t="s">
        <v>125</v>
      </c>
      <c r="F132" s="14"/>
      <c r="G132" s="14"/>
      <c r="H132" s="15">
        <v>36</v>
      </c>
      <c r="I132" s="14" t="s">
        <v>243</v>
      </c>
      <c r="J132" s="15">
        <v>1440</v>
      </c>
      <c r="K132" s="16">
        <v>1440</v>
      </c>
      <c r="L132" s="17">
        <v>45990</v>
      </c>
      <c r="M132" s="17">
        <v>45992</v>
      </c>
      <c r="N132" s="14" t="s">
        <v>936</v>
      </c>
      <c r="O132" s="14" t="s">
        <v>657</v>
      </c>
      <c r="P132" s="14"/>
    </row>
    <row r="133" customHeight="1" spans="1:16">
      <c r="A133" s="13">
        <v>133</v>
      </c>
      <c r="B133" s="14" t="s">
        <v>178</v>
      </c>
      <c r="C133" s="14" t="s">
        <v>9</v>
      </c>
      <c r="D133" s="14" t="s">
        <v>127</v>
      </c>
      <c r="E133" s="14" t="s">
        <v>126</v>
      </c>
      <c r="F133" s="14"/>
      <c r="G133" s="14"/>
      <c r="H133" s="15">
        <v>36</v>
      </c>
      <c r="I133" s="14" t="s">
        <v>243</v>
      </c>
      <c r="J133" s="15">
        <v>730</v>
      </c>
      <c r="K133" s="16">
        <v>730</v>
      </c>
      <c r="L133" s="17">
        <v>46022</v>
      </c>
      <c r="M133" s="17">
        <v>45992</v>
      </c>
      <c r="N133" s="14" t="s">
        <v>937</v>
      </c>
      <c r="O133" s="14" t="s">
        <v>657</v>
      </c>
      <c r="P133" s="14"/>
    </row>
    <row r="134" customHeight="1" spans="1:16">
      <c r="A134" s="13">
        <v>134</v>
      </c>
      <c r="B134" s="14" t="s">
        <v>178</v>
      </c>
      <c r="C134" s="14" t="s">
        <v>9</v>
      </c>
      <c r="D134" s="14" t="s">
        <v>129</v>
      </c>
      <c r="E134" s="14" t="s">
        <v>128</v>
      </c>
      <c r="F134" s="14"/>
      <c r="G134" s="14"/>
      <c r="H134" s="15">
        <v>36</v>
      </c>
      <c r="I134" s="14" t="s">
        <v>243</v>
      </c>
      <c r="J134" s="15">
        <v>870</v>
      </c>
      <c r="K134" s="16">
        <v>870</v>
      </c>
      <c r="L134" s="17">
        <v>46022</v>
      </c>
      <c r="M134" s="17">
        <v>45992</v>
      </c>
      <c r="N134" s="14" t="s">
        <v>938</v>
      </c>
      <c r="O134" s="14" t="s">
        <v>657</v>
      </c>
      <c r="P134" s="14"/>
    </row>
    <row r="135" customHeight="1" spans="1:16">
      <c r="A135" s="13">
        <v>135</v>
      </c>
      <c r="B135" s="14" t="s">
        <v>178</v>
      </c>
      <c r="C135" s="14" t="s">
        <v>9</v>
      </c>
      <c r="D135" s="14" t="s">
        <v>131</v>
      </c>
      <c r="E135" s="14" t="s">
        <v>130</v>
      </c>
      <c r="F135" s="14"/>
      <c r="G135" s="14"/>
      <c r="H135" s="15">
        <v>36</v>
      </c>
      <c r="I135" s="14" t="s">
        <v>243</v>
      </c>
      <c r="J135" s="15">
        <v>1388</v>
      </c>
      <c r="K135" s="16">
        <v>1388</v>
      </c>
      <c r="L135" s="17">
        <v>46022</v>
      </c>
      <c r="M135" s="17">
        <v>45992</v>
      </c>
      <c r="N135" s="14" t="s">
        <v>939</v>
      </c>
      <c r="O135" s="14" t="s">
        <v>657</v>
      </c>
      <c r="P135" s="14"/>
    </row>
    <row r="136" customHeight="1" spans="1:16">
      <c r="A136" s="13">
        <v>136</v>
      </c>
      <c r="B136" s="14" t="s">
        <v>21</v>
      </c>
      <c r="C136" s="14" t="s">
        <v>9</v>
      </c>
      <c r="D136" s="14" t="s">
        <v>21</v>
      </c>
      <c r="E136" s="14" t="s">
        <v>132</v>
      </c>
      <c r="F136" s="14"/>
      <c r="G136" s="14"/>
      <c r="H136" s="15">
        <v>36</v>
      </c>
      <c r="I136" s="14" t="s">
        <v>243</v>
      </c>
      <c r="J136" s="15">
        <v>3240</v>
      </c>
      <c r="K136" s="16">
        <v>3240</v>
      </c>
      <c r="L136" s="17">
        <v>45995</v>
      </c>
      <c r="M136" s="17">
        <v>46004</v>
      </c>
      <c r="N136" s="14" t="s">
        <v>940</v>
      </c>
      <c r="O136" s="14" t="s">
        <v>941</v>
      </c>
      <c r="P136" s="14"/>
    </row>
    <row r="137" customHeight="1" spans="1:16">
      <c r="A137" s="13">
        <v>137</v>
      </c>
      <c r="B137" s="14" t="s">
        <v>44</v>
      </c>
      <c r="C137" s="14" t="s">
        <v>673</v>
      </c>
      <c r="D137" s="14" t="s">
        <v>117</v>
      </c>
      <c r="E137" s="14" t="s">
        <v>133</v>
      </c>
      <c r="F137" s="14"/>
      <c r="G137" s="14"/>
      <c r="H137" s="15">
        <v>0</v>
      </c>
      <c r="I137" s="14" t="s">
        <v>243</v>
      </c>
      <c r="J137" s="15"/>
      <c r="K137" s="16">
        <v>0</v>
      </c>
      <c r="L137" s="17">
        <v>45998</v>
      </c>
      <c r="M137" s="17">
        <v>45998</v>
      </c>
      <c r="N137" s="14" t="s">
        <v>942</v>
      </c>
      <c r="O137" s="14" t="s">
        <v>941</v>
      </c>
      <c r="P137" s="14"/>
    </row>
    <row r="138" customHeight="1" spans="1:16">
      <c r="A138" s="13">
        <v>138</v>
      </c>
      <c r="B138" s="14" t="s">
        <v>44</v>
      </c>
      <c r="C138" s="14" t="s">
        <v>673</v>
      </c>
      <c r="D138" s="14" t="s">
        <v>44</v>
      </c>
      <c r="E138" s="14" t="s">
        <v>134</v>
      </c>
      <c r="F138" s="14"/>
      <c r="G138" s="14"/>
      <c r="H138" s="15">
        <v>0</v>
      </c>
      <c r="I138" s="14" t="s">
        <v>243</v>
      </c>
      <c r="J138" s="15">
        <v>97</v>
      </c>
      <c r="K138" s="16">
        <v>97</v>
      </c>
      <c r="L138" s="17">
        <v>46002</v>
      </c>
      <c r="M138" s="17">
        <v>46008</v>
      </c>
      <c r="N138" s="14" t="s">
        <v>943</v>
      </c>
      <c r="O138" s="14" t="s">
        <v>941</v>
      </c>
      <c r="P138" s="14"/>
    </row>
    <row r="139" customHeight="1" spans="1:16">
      <c r="A139" s="13">
        <v>139</v>
      </c>
      <c r="B139" s="14" t="s">
        <v>44</v>
      </c>
      <c r="C139" s="14" t="s">
        <v>673</v>
      </c>
      <c r="D139" s="14" t="s">
        <v>44</v>
      </c>
      <c r="E139" s="14" t="s">
        <v>135</v>
      </c>
      <c r="F139" s="14"/>
      <c r="G139" s="14"/>
      <c r="H139" s="15">
        <v>0</v>
      </c>
      <c r="I139" s="14" t="s">
        <v>243</v>
      </c>
      <c r="J139" s="15">
        <v>37.9</v>
      </c>
      <c r="K139" s="16">
        <v>37.9</v>
      </c>
      <c r="L139" s="17">
        <v>46002</v>
      </c>
      <c r="M139" s="17">
        <v>46008</v>
      </c>
      <c r="N139" s="14" t="s">
        <v>944</v>
      </c>
      <c r="O139" s="14" t="s">
        <v>941</v>
      </c>
      <c r="P139" s="14"/>
    </row>
    <row r="140" customHeight="1" spans="1:16">
      <c r="A140" s="13">
        <v>140</v>
      </c>
      <c r="B140" s="14" t="s">
        <v>52</v>
      </c>
      <c r="C140" s="14" t="s">
        <v>673</v>
      </c>
      <c r="D140" s="14" t="s">
        <v>52</v>
      </c>
      <c r="E140" s="14" t="s">
        <v>136</v>
      </c>
      <c r="F140" s="14"/>
      <c r="G140" s="14"/>
      <c r="H140" s="15">
        <v>0</v>
      </c>
      <c r="I140" s="14" t="s">
        <v>243</v>
      </c>
      <c r="J140" s="15">
        <v>360.8</v>
      </c>
      <c r="K140" s="16">
        <v>360.8</v>
      </c>
      <c r="L140" s="17">
        <v>46002</v>
      </c>
      <c r="M140" s="17">
        <v>46003</v>
      </c>
      <c r="N140" s="14" t="s">
        <v>945</v>
      </c>
      <c r="O140" s="14" t="s">
        <v>941</v>
      </c>
      <c r="P140" s="14"/>
    </row>
    <row r="141" customHeight="1" spans="1:16">
      <c r="A141" s="13">
        <v>141</v>
      </c>
      <c r="B141" s="14" t="s">
        <v>52</v>
      </c>
      <c r="C141" s="14" t="s">
        <v>673</v>
      </c>
      <c r="D141" s="14" t="s">
        <v>52</v>
      </c>
      <c r="E141" s="14" t="s">
        <v>137</v>
      </c>
      <c r="F141" s="14"/>
      <c r="G141" s="14"/>
      <c r="H141" s="15">
        <v>0</v>
      </c>
      <c r="I141" s="14" t="s">
        <v>243</v>
      </c>
      <c r="J141" s="15">
        <v>99.9</v>
      </c>
      <c r="K141" s="16">
        <v>99.9</v>
      </c>
      <c r="L141" s="17">
        <v>46002</v>
      </c>
      <c r="M141" s="17">
        <v>46003</v>
      </c>
      <c r="N141" s="14" t="s">
        <v>946</v>
      </c>
      <c r="O141" s="14" t="s">
        <v>941</v>
      </c>
      <c r="P141" s="14"/>
    </row>
    <row r="142" customHeight="1" spans="1:16">
      <c r="A142" s="13">
        <v>142</v>
      </c>
      <c r="B142" s="14" t="s">
        <v>52</v>
      </c>
      <c r="C142" s="14" t="s">
        <v>673</v>
      </c>
      <c r="D142" s="14" t="s">
        <v>40</v>
      </c>
      <c r="E142" s="14" t="s">
        <v>138</v>
      </c>
      <c r="F142" s="14"/>
      <c r="G142" s="14"/>
      <c r="H142" s="15">
        <v>0</v>
      </c>
      <c r="I142" s="14" t="s">
        <v>243</v>
      </c>
      <c r="J142" s="15"/>
      <c r="K142" s="16">
        <v>0</v>
      </c>
      <c r="L142" s="17">
        <v>46002</v>
      </c>
      <c r="M142" s="17">
        <v>46005</v>
      </c>
      <c r="N142" s="14" t="s">
        <v>947</v>
      </c>
      <c r="O142" s="14" t="s">
        <v>941</v>
      </c>
      <c r="P142" s="14"/>
    </row>
    <row r="143" customHeight="1" spans="1:16">
      <c r="A143" s="13">
        <v>143</v>
      </c>
      <c r="B143" s="14" t="s">
        <v>173</v>
      </c>
      <c r="C143" s="14" t="s">
        <v>12</v>
      </c>
      <c r="D143" s="14" t="s">
        <v>140</v>
      </c>
      <c r="E143" s="14" t="s">
        <v>139</v>
      </c>
      <c r="F143" s="14"/>
      <c r="G143" s="14"/>
      <c r="H143" s="15">
        <v>100</v>
      </c>
      <c r="I143" s="14" t="s">
        <v>243</v>
      </c>
      <c r="J143" s="15">
        <v>1900</v>
      </c>
      <c r="K143" s="16">
        <v>1900</v>
      </c>
      <c r="L143" s="17">
        <v>46002</v>
      </c>
      <c r="M143" s="17">
        <v>46003</v>
      </c>
      <c r="N143" s="14" t="s">
        <v>948</v>
      </c>
      <c r="O143" s="14" t="s">
        <v>941</v>
      </c>
      <c r="P143" s="14"/>
    </row>
    <row r="144" customHeight="1" spans="1:16">
      <c r="A144" s="13">
        <v>144</v>
      </c>
      <c r="B144" s="14" t="s">
        <v>173</v>
      </c>
      <c r="C144" s="14" t="s">
        <v>17</v>
      </c>
      <c r="D144" s="14" t="s">
        <v>142</v>
      </c>
      <c r="E144" s="14" t="s">
        <v>141</v>
      </c>
      <c r="F144" s="14"/>
      <c r="G144" s="14"/>
      <c r="H144" s="15">
        <v>100</v>
      </c>
      <c r="I144" s="14" t="s">
        <v>655</v>
      </c>
      <c r="J144" s="15">
        <v>740</v>
      </c>
      <c r="K144" s="16">
        <v>2220</v>
      </c>
      <c r="L144" s="17">
        <v>46002</v>
      </c>
      <c r="M144" s="17">
        <v>46006</v>
      </c>
      <c r="N144" s="14" t="s">
        <v>949</v>
      </c>
      <c r="O144" s="14" t="s">
        <v>941</v>
      </c>
      <c r="P144" s="14"/>
    </row>
    <row r="145" customHeight="1" spans="1:16">
      <c r="A145" s="13">
        <v>145</v>
      </c>
      <c r="B145" s="14" t="s">
        <v>173</v>
      </c>
      <c r="C145" s="14" t="s">
        <v>698</v>
      </c>
      <c r="D145" s="14" t="s">
        <v>144</v>
      </c>
      <c r="E145" s="14" t="s">
        <v>143</v>
      </c>
      <c r="F145" s="14"/>
      <c r="G145" s="14"/>
      <c r="H145" s="15">
        <v>100</v>
      </c>
      <c r="I145" s="14" t="s">
        <v>243</v>
      </c>
      <c r="J145" s="15">
        <v>1240</v>
      </c>
      <c r="K145" s="16">
        <v>1240</v>
      </c>
      <c r="L145" s="17">
        <v>46002</v>
      </c>
      <c r="M145" s="17">
        <v>46003</v>
      </c>
      <c r="N145" s="14" t="s">
        <v>950</v>
      </c>
      <c r="O145" s="14" t="s">
        <v>941</v>
      </c>
      <c r="P145" s="14"/>
    </row>
    <row r="146" customHeight="1" spans="1:16">
      <c r="A146" s="13">
        <v>146</v>
      </c>
      <c r="B146" s="14" t="s">
        <v>52</v>
      </c>
      <c r="C146" s="14" t="s">
        <v>673</v>
      </c>
      <c r="D146" s="14" t="s">
        <v>52</v>
      </c>
      <c r="E146" s="14" t="s">
        <v>145</v>
      </c>
      <c r="F146" s="14"/>
      <c r="G146" s="14"/>
      <c r="H146" s="15">
        <v>1</v>
      </c>
      <c r="I146" s="14" t="s">
        <v>243</v>
      </c>
      <c r="J146" s="15">
        <v>41.8</v>
      </c>
      <c r="K146" s="16">
        <v>41.8</v>
      </c>
      <c r="L146" s="17">
        <v>46012</v>
      </c>
      <c r="M146" s="17">
        <v>46003</v>
      </c>
      <c r="N146" s="14" t="s">
        <v>951</v>
      </c>
      <c r="O146" s="14" t="s">
        <v>941</v>
      </c>
      <c r="P146" s="14"/>
    </row>
    <row r="147" customHeight="1" spans="1:16">
      <c r="A147" s="13">
        <v>147</v>
      </c>
      <c r="B147" s="14" t="s">
        <v>76</v>
      </c>
      <c r="C147" s="14" t="s">
        <v>9</v>
      </c>
      <c r="D147" s="14" t="s">
        <v>76</v>
      </c>
      <c r="E147" s="14" t="s">
        <v>146</v>
      </c>
      <c r="F147" s="14"/>
      <c r="G147" s="14"/>
      <c r="H147" s="15">
        <v>36</v>
      </c>
      <c r="I147" s="14" t="s">
        <v>255</v>
      </c>
      <c r="J147" s="15">
        <v>2484</v>
      </c>
      <c r="K147" s="16">
        <v>4968</v>
      </c>
      <c r="L147" s="17">
        <v>46017</v>
      </c>
      <c r="M147" s="17">
        <v>46010</v>
      </c>
      <c r="N147" s="14" t="s">
        <v>952</v>
      </c>
      <c r="O147" s="14" t="s">
        <v>941</v>
      </c>
      <c r="P147" s="14"/>
    </row>
    <row r="148" customHeight="1" spans="1:16">
      <c r="A148" s="13">
        <v>148</v>
      </c>
      <c r="B148" s="14" t="s">
        <v>21</v>
      </c>
      <c r="C148" s="14" t="s">
        <v>9</v>
      </c>
      <c r="D148" s="14" t="s">
        <v>21</v>
      </c>
      <c r="E148" s="14" t="s">
        <v>41</v>
      </c>
      <c r="F148" s="14"/>
      <c r="G148" s="14"/>
      <c r="H148" s="15">
        <v>48</v>
      </c>
      <c r="I148" s="14" t="s">
        <v>255</v>
      </c>
      <c r="J148" s="15">
        <v>1440</v>
      </c>
      <c r="K148" s="16">
        <v>2880</v>
      </c>
      <c r="L148" s="17">
        <v>46017</v>
      </c>
      <c r="M148" s="17">
        <v>46021</v>
      </c>
      <c r="N148" s="14" t="s">
        <v>953</v>
      </c>
      <c r="O148" s="14" t="s">
        <v>941</v>
      </c>
      <c r="P148" s="14"/>
    </row>
    <row r="149" customHeight="1" spans="1:16">
      <c r="A149" s="13">
        <v>149</v>
      </c>
      <c r="B149" s="14" t="s">
        <v>21</v>
      </c>
      <c r="C149" s="14" t="s">
        <v>9</v>
      </c>
      <c r="D149" s="14" t="s">
        <v>21</v>
      </c>
      <c r="E149" s="14" t="s">
        <v>147</v>
      </c>
      <c r="F149" s="14"/>
      <c r="G149" s="14"/>
      <c r="H149" s="15">
        <v>48</v>
      </c>
      <c r="I149" s="14" t="s">
        <v>255</v>
      </c>
      <c r="J149" s="15">
        <v>864</v>
      </c>
      <c r="K149" s="16">
        <v>1728</v>
      </c>
      <c r="L149" s="17">
        <v>46017</v>
      </c>
      <c r="M149" s="17">
        <v>46021</v>
      </c>
      <c r="N149" s="14" t="s">
        <v>953</v>
      </c>
      <c r="O149" s="14" t="s">
        <v>941</v>
      </c>
      <c r="P149" s="14"/>
    </row>
    <row r="150" customHeight="1" spans="1:16">
      <c r="A150" s="13">
        <v>150</v>
      </c>
      <c r="B150" s="14" t="s">
        <v>21</v>
      </c>
      <c r="C150" s="14" t="s">
        <v>9</v>
      </c>
      <c r="D150" s="14" t="s">
        <v>21</v>
      </c>
      <c r="E150" s="14" t="s">
        <v>148</v>
      </c>
      <c r="F150" s="14"/>
      <c r="G150" s="14"/>
      <c r="H150" s="15">
        <v>48</v>
      </c>
      <c r="I150" s="14" t="s">
        <v>255</v>
      </c>
      <c r="J150" s="15">
        <v>2400</v>
      </c>
      <c r="K150" s="16">
        <v>4800</v>
      </c>
      <c r="L150" s="17">
        <v>46017</v>
      </c>
      <c r="M150" s="17">
        <v>46021</v>
      </c>
      <c r="N150" s="14" t="s">
        <v>953</v>
      </c>
      <c r="O150" s="14" t="s">
        <v>941</v>
      </c>
      <c r="P150" s="14"/>
    </row>
    <row r="151" customHeight="1" spans="1:16">
      <c r="A151" s="13">
        <v>151</v>
      </c>
      <c r="B151" s="14" t="s">
        <v>173</v>
      </c>
      <c r="C151" s="14" t="s">
        <v>17</v>
      </c>
      <c r="D151" s="14" t="s">
        <v>150</v>
      </c>
      <c r="E151" s="14" t="s">
        <v>149</v>
      </c>
      <c r="F151" s="14"/>
      <c r="G151" s="14"/>
      <c r="H151" s="15">
        <v>132</v>
      </c>
      <c r="I151" s="14" t="s">
        <v>243</v>
      </c>
      <c r="J151" s="15">
        <v>920</v>
      </c>
      <c r="K151" s="16">
        <v>920</v>
      </c>
      <c r="L151" s="17">
        <v>46018</v>
      </c>
      <c r="M151" s="17">
        <v>46015</v>
      </c>
      <c r="N151" s="14" t="s">
        <v>954</v>
      </c>
      <c r="O151" s="14" t="s">
        <v>941</v>
      </c>
      <c r="P151" s="14"/>
    </row>
    <row r="152" customHeight="1" spans="1:16">
      <c r="A152" s="13">
        <v>152</v>
      </c>
      <c r="B152" s="14" t="s">
        <v>173</v>
      </c>
      <c r="C152" s="14" t="s">
        <v>9</v>
      </c>
      <c r="D152" s="14" t="s">
        <v>152</v>
      </c>
      <c r="E152" s="14" t="s">
        <v>151</v>
      </c>
      <c r="F152" s="14"/>
      <c r="G152" s="14"/>
      <c r="H152" s="15">
        <v>36</v>
      </c>
      <c r="I152" s="14" t="s">
        <v>243</v>
      </c>
      <c r="J152" s="15">
        <v>2270</v>
      </c>
      <c r="K152" s="16">
        <v>2270</v>
      </c>
      <c r="L152" s="17">
        <v>46018</v>
      </c>
      <c r="M152" s="17">
        <v>46019</v>
      </c>
      <c r="N152" s="14" t="s">
        <v>955</v>
      </c>
      <c r="O152" s="14" t="s">
        <v>941</v>
      </c>
      <c r="P152" s="14"/>
    </row>
    <row r="153" customHeight="1" spans="1:16">
      <c r="A153" s="13">
        <v>153</v>
      </c>
      <c r="B153" s="14" t="s">
        <v>956</v>
      </c>
      <c r="C153" s="14" t="s">
        <v>9</v>
      </c>
      <c r="D153" s="14" t="s">
        <v>957</v>
      </c>
      <c r="E153" s="14" t="s">
        <v>958</v>
      </c>
      <c r="F153" s="14"/>
      <c r="G153" s="14"/>
      <c r="H153" s="15"/>
      <c r="I153" s="14" t="s">
        <v>243</v>
      </c>
      <c r="J153" s="15">
        <v>550</v>
      </c>
      <c r="K153" s="16">
        <v>550</v>
      </c>
      <c r="L153" s="17">
        <v>46026</v>
      </c>
      <c r="M153" s="17">
        <v>46026</v>
      </c>
      <c r="N153" s="14" t="s">
        <v>959</v>
      </c>
      <c r="O153" s="14" t="s">
        <v>941</v>
      </c>
      <c r="P153" s="14"/>
    </row>
    <row r="154" customHeight="1" spans="1:16">
      <c r="A154" s="13">
        <v>154</v>
      </c>
      <c r="B154" s="14" t="s">
        <v>956</v>
      </c>
      <c r="C154" s="14"/>
      <c r="D154" s="14" t="s">
        <v>960</v>
      </c>
      <c r="E154" s="14" t="s">
        <v>961</v>
      </c>
      <c r="F154" s="14"/>
      <c r="G154" s="14"/>
      <c r="H154" s="15"/>
      <c r="I154" s="14" t="s">
        <v>255</v>
      </c>
      <c r="J154" s="15">
        <v>950</v>
      </c>
      <c r="K154" s="16">
        <v>1900</v>
      </c>
      <c r="L154" s="17">
        <v>46026</v>
      </c>
      <c r="M154" s="17">
        <v>46026</v>
      </c>
      <c r="N154" s="14" t="s">
        <v>962</v>
      </c>
      <c r="O154" s="14" t="s">
        <v>941</v>
      </c>
      <c r="P154" s="14"/>
    </row>
    <row r="155" customHeight="1" spans="1:16">
      <c r="A155" s="13">
        <v>155</v>
      </c>
      <c r="B155" s="14" t="s">
        <v>956</v>
      </c>
      <c r="C155" s="14"/>
      <c r="D155" s="14" t="s">
        <v>963</v>
      </c>
      <c r="E155" s="14" t="s">
        <v>964</v>
      </c>
      <c r="F155" s="14"/>
      <c r="G155" s="14"/>
      <c r="H155" s="15"/>
      <c r="I155" s="14" t="s">
        <v>255</v>
      </c>
      <c r="J155" s="15">
        <v>260</v>
      </c>
      <c r="K155" s="16">
        <v>520</v>
      </c>
      <c r="L155" s="17">
        <v>46026</v>
      </c>
      <c r="M155" s="17"/>
      <c r="N155" s="14"/>
      <c r="O155" s="14"/>
      <c r="P155" s="14"/>
    </row>
    <row r="156" customHeight="1" spans="1:16">
      <c r="A156" s="13">
        <v>156</v>
      </c>
      <c r="B156" s="14" t="s">
        <v>956</v>
      </c>
      <c r="C156" s="14"/>
      <c r="D156" s="14" t="s">
        <v>965</v>
      </c>
      <c r="E156" s="14" t="s">
        <v>966</v>
      </c>
      <c r="F156" s="14"/>
      <c r="G156" s="14"/>
      <c r="H156" s="15"/>
      <c r="I156" s="14" t="s">
        <v>255</v>
      </c>
      <c r="J156" s="15">
        <v>449</v>
      </c>
      <c r="K156" s="16">
        <v>898</v>
      </c>
      <c r="L156" s="17">
        <v>46026</v>
      </c>
      <c r="M156" s="17">
        <v>46026</v>
      </c>
      <c r="N156" s="14" t="s">
        <v>967</v>
      </c>
      <c r="O156" s="14" t="s">
        <v>941</v>
      </c>
      <c r="P156" s="14"/>
    </row>
    <row r="157" customHeight="1" spans="1:16">
      <c r="A157" s="13">
        <v>157</v>
      </c>
      <c r="B157" s="14" t="s">
        <v>956</v>
      </c>
      <c r="C157" s="14"/>
      <c r="D157" s="14" t="s">
        <v>968</v>
      </c>
      <c r="E157" s="14" t="s">
        <v>969</v>
      </c>
      <c r="F157" s="14"/>
      <c r="G157" s="14"/>
      <c r="H157" s="15"/>
      <c r="I157" s="14" t="s">
        <v>255</v>
      </c>
      <c r="J157" s="15">
        <v>550</v>
      </c>
      <c r="K157" s="16">
        <v>1100</v>
      </c>
      <c r="L157" s="17">
        <v>46026</v>
      </c>
      <c r="M157" s="17">
        <v>46026</v>
      </c>
      <c r="N157" s="14" t="s">
        <v>970</v>
      </c>
      <c r="O157" s="14" t="s">
        <v>941</v>
      </c>
      <c r="P157" s="14"/>
    </row>
    <row r="158" customHeight="1" spans="1:16">
      <c r="A158" s="13">
        <v>158</v>
      </c>
      <c r="B158" s="14"/>
      <c r="C158" s="14"/>
      <c r="D158" s="14"/>
      <c r="E158" s="14"/>
      <c r="F158" s="14"/>
      <c r="G158" s="14"/>
      <c r="H158" s="15"/>
      <c r="I158" s="14"/>
      <c r="J158" s="15"/>
      <c r="K158" s="16">
        <v>0</v>
      </c>
      <c r="L158" s="17"/>
      <c r="M158" s="17"/>
      <c r="N158" s="14"/>
      <c r="O158" s="14"/>
      <c r="P158" s="14"/>
    </row>
    <row r="159" customHeight="1" spans="1:16">
      <c r="A159" s="13">
        <v>159</v>
      </c>
      <c r="B159" s="14"/>
      <c r="C159" s="14"/>
      <c r="D159" s="14"/>
      <c r="E159" s="14"/>
      <c r="F159" s="14"/>
      <c r="G159" s="14"/>
      <c r="H159" s="15"/>
      <c r="I159" s="14"/>
      <c r="J159" s="15"/>
      <c r="K159" s="16">
        <v>0</v>
      </c>
      <c r="L159" s="17"/>
      <c r="M159" s="17"/>
      <c r="N159" s="14"/>
      <c r="O159" s="14"/>
      <c r="P159" s="14"/>
    </row>
    <row r="160" customHeight="1" spans="1:16">
      <c r="A160" s="13">
        <v>160</v>
      </c>
      <c r="B160" s="14"/>
      <c r="C160" s="14"/>
      <c r="D160" s="14"/>
      <c r="E160" s="14"/>
      <c r="F160" s="14"/>
      <c r="G160" s="14"/>
      <c r="H160" s="15"/>
      <c r="I160" s="14"/>
      <c r="J160" s="15"/>
      <c r="K160" s="16">
        <v>0</v>
      </c>
      <c r="L160" s="17"/>
      <c r="M160" s="17"/>
      <c r="N160" s="14"/>
      <c r="O160" s="14"/>
      <c r="P160" s="14"/>
    </row>
    <row r="161" customHeight="1" spans="1:16">
      <c r="A161" s="13">
        <v>161</v>
      </c>
      <c r="B161" s="14"/>
      <c r="C161" s="14"/>
      <c r="D161" s="14"/>
      <c r="E161" s="14"/>
      <c r="F161" s="14"/>
      <c r="G161" s="14"/>
      <c r="H161" s="15"/>
      <c r="I161" s="14"/>
      <c r="J161" s="15"/>
      <c r="K161" s="16">
        <v>0</v>
      </c>
      <c r="L161" s="17"/>
      <c r="M161" s="17"/>
      <c r="N161" s="14"/>
      <c r="O161" s="14"/>
      <c r="P161" s="14"/>
    </row>
  </sheetData>
  <sheetProtection formatCells="0" insertHyperlinks="0" autoFilter="0"/>
  <pageMargins left="0.75" right="0.75" top="1" bottom="1" header="0.5" footer="0.5"/>
  <headerFooter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woProps xmlns="https://web.wps.cn/et/2018/main" xmlns:s="http://schemas.openxmlformats.org/spreadsheetml/2006/main">
  <woSheetsProps>
    <woSheetProps sheetStid="2" interlineOnOff="0" interlineColor="0" isDbSheet="0" isDashBoardSheet="0" isDbDashBoardSheet="0" isFlexPaperSheet="0" topPadding="30" bottomPadding="30" leftPadding="15" rightPadding="15">
      <cellprotection/>
      <appEtDbRelations/>
    </woSheetProps>
    <woSheetProps sheetStid="3" interlineOnOff="0" interlineColor="0" isDbSheet="0" isDashBoardSheet="0" isDbDashBoardSheet="0" isFlexPaperSheet="0" topPadding="30" bottomPadding="30" leftPadding="15" rightPadding="15">
      <cellprotection/>
      <appEtDbRelations/>
    </woSheetProps>
    <woSheetProps sheetStid="4" interlineOnOff="0" interlineColor="0" isDbSheet="1" isDashBoardSheet="0" isDbDashBoardSheet="0" isFlexPaperSheet="0">
      <cellprotection/>
    </woSheetProps>
    <woSheetProps sheetStid="5" interlineOnOff="0" interlineColor="0" isDbSheet="1" isDashBoardSheet="0" isDbDashBoardSheet="0" isFlexPaperSheet="0">
      <cellprotection/>
    </woSheetProps>
    <woSheetProps sheetStid="6" interlineOnOff="0" interlineColor="0" isDbSheet="1" isDashBoardSheet="0" isDbDashBoardSheet="0" isFlexPaperSheet="0">
      <cellprotection/>
    </woSheetProps>
    <woSheetProps sheetStid="7" interlineOnOff="0" interlineColor="0" isDbSheet="1" isDashBoardSheet="0" isDbDashBoardSheet="0" isFlexPaperSheet="0">
      <cellprotection/>
    </woSheetProps>
    <woSheetProps sheetStid="8" interlineOnOff="0" interlineColor="0" isDbSheet="1" isDashBoardSheet="0" isDbDashBoardSheet="0" isFlexPaperSheet="0">
      <cellprotection/>
    </woSheetProps>
    <woSheetProps sheetStid="9" interlineOnOff="0" interlineColor="0" isDbSheet="0" isDashBoardSheet="0" isDbDashBoardSheet="0" isFlexPaperSheet="0">
      <cellprotection/>
      <appEtDbRelations/>
    </woSheetProps>
    <woSheetProps sheetStid="10" interlineOnOff="0" interlineColor="0" isDbSheet="1" isDashBoardSheet="0" isDbDashBoardSheet="0" isFlexPaperSheet="0">
      <cellprotection/>
    </woSheetProps>
  </woSheetsProps>
  <woBookProps>
    <bookSettings fileId="" isFilterShared="1" woEtMtcEnabled="0" coreConquerUserId="" isAutoUpdatePaused="0" filterType="conn" isMergeTasksAutoUpdate="0" isInserPicAsAttachment="0" supportDbFmlaDisp="0"/>
  </woBookProps>
</woProps>
</file>

<file path=customXml/item2.xml><?xml version="1.0" encoding="utf-8"?>
<pixelators xmlns="https://web.wps.cn/et/2018/main" xmlns:s="http://schemas.openxmlformats.org/spreadsheetml/2006/main">
  <pixelatorList sheetStid="2"/>
  <pixelatorList sheetStid="3"/>
  <pixelatorList sheetStid="4"/>
  <pixelatorList sheetStid="5"/>
  <pixelatorList sheetStid="6"/>
  <pixelatorList sheetStid="7"/>
  <pixelatorList sheetStid="8"/>
  <pixelatorList sheetStid="9"/>
  <pixelatorList sheetStid="10"/>
</pixelators>
</file>

<file path=customXml/itemProps1.xml><?xml version="1.0" encoding="utf-8"?>
<ds:datastoreItem xmlns:ds="http://schemas.openxmlformats.org/officeDocument/2006/customXml" ds:itemID="{06C82605-B75B-4693-9329-32AAD527C692}">
  <ds:schemaRefs>
    <ds:schemaRef ds:uri="https://web.wps.cn/et/2018/main"/>
    <ds:schemaRef ds:uri="http://schemas.openxmlformats.org/spreadsheetml/2006/main"/>
  </ds:schemaRefs>
</ds:datastoreItem>
</file>

<file path=customXml/itemProps2.xml><?xml version="1.0" encoding="utf-8"?>
<ds:datastoreItem xmlns:ds="http://schemas.openxmlformats.org/officeDocument/2006/customXml" ds:itemID="{224D003E-15C9-4FFE-AB16-9E66474EAE4E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WPS Office WWO_wpscloud_20251224173010-b51a25e58c</Application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sku</vt:lpstr>
      <vt:lpstr>20251014.01</vt:lpstr>
      <vt:lpstr>入库台账表</vt:lpstr>
      <vt:lpstr>出库台账表</vt:lpstr>
      <vt:lpstr>库存管理台账表</vt:lpstr>
      <vt:lpstr>客户明细数据表</vt:lpstr>
      <vt:lpstr>仓库巡检_总数据</vt:lpstr>
      <vt:lpstr>物流联系方式</vt:lpstr>
      <vt:lpstr>采购记录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2026-01-04T23:08:10Z</dcterms:creat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31AEA513B980E1885A825A69EBA143EE_41</vt:lpwstr>
  </property>
  <property fmtid="{D5CDD505-2E9C-101B-9397-08002B2CF9AE}" pid="3" name="KSOProductBuildVer">
    <vt:lpwstr>2052-12.9.0.24678</vt:lpwstr>
  </property>
  <property fmtid="{D5CDD505-2E9C-101B-9397-08002B2CF9AE}" pid="4" name="CalculationRule">
    <vt:i4>1</vt:i4>
  </property>
</Properties>
</file>